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152п оn 23.07.2026г." sheetId="1" r:id="rId1"/>
  </sheets>
  <definedNames>
    <definedName name="_xlnm.Print_Titles" localSheetId="0">'пр.№152п оn 23.07.2026г.'!#REF!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1" l="1"/>
  <c r="M20" i="1"/>
  <c r="Q19" i="1"/>
  <c r="R18" i="1"/>
  <c r="R17" i="1"/>
  <c r="Q17" i="1"/>
  <c r="N17" i="1"/>
  <c r="M17" i="1"/>
  <c r="L17" i="1"/>
  <c r="L20" i="1" s="1"/>
  <c r="K17" i="1"/>
  <c r="K20" i="1" s="1"/>
  <c r="H17" i="1"/>
  <c r="H20" i="1" s="1"/>
  <c r="G17" i="1"/>
  <c r="G20" i="1" s="1"/>
  <c r="R9" i="1"/>
  <c r="R20" i="1" s="1"/>
  <c r="Q9" i="1"/>
  <c r="Q20" i="1" s="1"/>
  <c r="N9" i="1"/>
  <c r="M9" i="1"/>
  <c r="L9" i="1"/>
  <c r="K9" i="1"/>
  <c r="H9" i="1"/>
  <c r="G9" i="1"/>
</calcChain>
</file>

<file path=xl/sharedStrings.xml><?xml version="1.0" encoding="utf-8"?>
<sst xmlns="http://schemas.openxmlformats.org/spreadsheetml/2006/main" count="110" uniqueCount="60">
  <si>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</si>
  <si>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</si>
  <si>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</si>
  <si>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</si>
  <si>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</si>
  <si>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</si>
  <si>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</si>
  <si>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</si>
  <si>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</si>
  <si>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</si>
  <si>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</si>
  <si>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</si>
  <si>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</si>
  <si>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</si>
  <si>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тікелей шарт жасасу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</si>
  <si>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</si>
  <si>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</si>
  <si>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</si>
  <si>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дана</t>
  </si>
  <si>
    <t>1.1.4.2</t>
  </si>
  <si>
    <t>Қосымша материалдарға шығыстар</t>
  </si>
  <si>
    <t xml:space="preserve">Өнімді өндіру үшін қосымша материалдар </t>
  </si>
  <si>
    <t>Вспомогательные материалы для производства продукции</t>
  </si>
  <si>
    <t>тг.</t>
  </si>
  <si>
    <t>1.1.3.2</t>
  </si>
  <si>
    <t>Арнайы жұмыс киімі және қорғаныс құралдары</t>
  </si>
  <si>
    <t>Отқа төзімді сіңдіру/әрлеу костюмі (дәнекерлеуші үшін)</t>
  </si>
  <si>
    <t>Костюм с огнезащитной пропиткой/отделкой (для сварщика)</t>
  </si>
  <si>
    <t>Дәнекерлеушінің спилкпен (ІҚМ 21) (күрте + шалбар) біріктірілген костюмі. 3-сынып ұшқыннан, балқытылған металдан, масштабтан қорғау. ТР ТС 019/2011.</t>
  </si>
  <si>
    <t>Костюм сварщика комбинированный со спилком (КС 21) (куртка + брюки). 3 класс защиты от искр, брызг расплавленного металла, окалины. ТР ТС 019/2011</t>
  </si>
  <si>
    <t>жинақ</t>
  </si>
  <si>
    <t xml:space="preserve"> тікелей шарт жасасу</t>
  </si>
  <si>
    <t>баға ұсыныстарын сұрату</t>
  </si>
  <si>
    <t>ТҚЖБ операторлары үшін жылы джемпер</t>
  </si>
  <si>
    <t>Джемпер утепленный для операторов ОТСБ</t>
  </si>
  <si>
    <t xml:space="preserve"> ИТҚ арналған оқшауланған секіргіш, көк түсті,  шынтақ аймағындағы деформация мен қажалуды болдырмайтын берік полиамидті матадан жасалған қабаттары бар оқшауланған ерлер формасы. ТР ТС 017/2011.</t>
  </si>
  <si>
    <t>Джемпер утепленный для операторов  черного  цвета, мужской утепленный  форменный с накладками из прочной полиамидной ткани, которые предотвращают деформацию и истирание в области локтей.ТР ТС 017/2011.</t>
  </si>
  <si>
    <t>ТҚЖБ ИТҚ үшін жылы джемпер</t>
  </si>
  <si>
    <t>Джемпер утепленный для ИТР  ОТСБ</t>
  </si>
  <si>
    <t xml:space="preserve">ФҚБ, ТҚЖБ, ТШҚЦ үшін жылы кепи </t>
  </si>
  <si>
    <t>Кепи утепленное для ОФБ, ОТСБ и ЦТиХО</t>
  </si>
  <si>
    <t>Keпи ​​жылытылған, құлақпен, серпімді жолақпен. Бастың артқы жағы бекіткіш және тоқылған кірістіру арқылы көлемді реттеледі, жүнді "Флис", 100% полиэфир, түсі - қара және қою көк. TР ТС 019/2011.</t>
  </si>
  <si>
    <t>Кепи утепленное, с ушками, с эластичной тесьмой. Затылочная часть регулируется по объему застежкой и трикотажной вставкой, утеплитель «Флис», 100% полиэстер, цвет – черный и темно-синий. ТР ТС 019/2011.</t>
  </si>
  <si>
    <t xml:space="preserve"> Жылы күрте </t>
  </si>
  <si>
    <t>Куртка утепленная</t>
  </si>
  <si>
    <t>Пиджак ер адамға арналған жылытылған «Қыс», түсі қою көк. Өлшемдері: 88-92-ден 128-132-ге дейін, 170-176-дан 182-188-ге дейін өсу. TР ТС 019/2011.</t>
  </si>
  <si>
    <t xml:space="preserve">Куртка мужская утепленная «Зима», цвет темно-синий. Размеры: с 88-92 по 128-132, рост с 170-176 по 182-188. ТР ТС 019/2011. </t>
  </si>
  <si>
    <t xml:space="preserve">ТҚЖБ үшін шалбар </t>
  </si>
  <si>
    <t>Брюки для ОТСБ</t>
  </si>
  <si>
    <t>Қара түсті ер адамның «Охранник» шалбары. Үстіңгі және бүйірлік қалталар, қажалудан қорғайтын тізе жастықшалары. ТР ТС 019/2011.</t>
  </si>
  <si>
    <t>Брюки мужские «Охранник» черного цвета. Карманы накладные и боковые, усилительные наколенники, защищающие от истиранияТР ТС 019/2011.</t>
  </si>
  <si>
    <t>Әйелдердің ақ халаты</t>
  </si>
  <si>
    <t>Халат белый женский</t>
  </si>
  <si>
    <t>Әйелдерге арналған халат, ақ түсті, жартылай іргелес силуэт, орталық түймелі, жеңдерінде жеңдері бар, жамау қалталары және «ҚҰБ Банкнот фабрикасы» РМК логотипі бар. Халат матасы: аралас (65% полиэстер, 35% мақта), мыжуға төзімді, кірді және қанды кетірмейтін, тығыздығы 130 г/кв.м.                ТР ТС 019/2011.</t>
  </si>
  <si>
    <t>Халат женский, белого цвета, полуприлегающего силуэта, с центральной застежкой на пуговицы, с рукавами на манжетах, накладными карманами и с логотипом РГП «Банкнотная фабрика НБРК». Ткань халата: смесовая (65% полиэстер, 35% хлопок), малосминаемая с грязе- и  кровоотталкивающей отделкой, плотность 130 г/кв.м. ТР ТС 019/2011.</t>
  </si>
  <si>
    <t>Флексографиялық пластиналар</t>
  </si>
  <si>
    <t>Флексографические пластины</t>
  </si>
  <si>
    <t>Флексографиялық басу әдісіне арналған.</t>
  </si>
  <si>
    <t>Для печати флексографическим способом.</t>
  </si>
  <si>
    <t>шаршы см.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</si>
</sst>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34" fillId="0" borderId="0" xfId="0" applyFont="1"/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33" fillId="2" borderId="1" xfId="1" applyNumberFormat="1" applyFont="1" applyFill="1" applyBorder="1" applyAlignment="1">
      <alignment horizontal="center" vertical="center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4" fontId="40" fillId="2" borderId="1" xfId="1" applyNumberFormat="1" applyFont="1" applyFill="1" applyBorder="1" applyAlignment="1">
      <alignment vertic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31" fillId="0" borderId="2" xfId="2" applyFont="1" applyBorder="1" applyAlignment="1">
      <alignment horizontal="left" vertical="center"/>
    </xf>
    <xf numFmtId="0" fontId="31" fillId="0" borderId="3" xfId="2" applyFont="1" applyBorder="1" applyAlignment="1">
      <alignment horizontal="left" vertical="center"/>
    </xf>
    <xf numFmtId="0" fontId="31" fillId="0" borderId="4" xfId="2" applyFont="1" applyBorder="1" applyAlignment="1">
      <alignment horizontal="left" vertical="center"/>
    </xf>
    <xf numFmtId="0" fontId="37" fillId="0" borderId="0" xfId="2" applyFont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view="pageBreakPreview" topLeftCell="A19" zoomScale="40" zoomScaleNormal="59" zoomScaleSheetLayoutView="40" workbookViewId="0">
      <selection activeCell="A9" sqref="A9:XFD20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19.855468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3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8"/>
      <c r="B1" s="28"/>
      <c r="C1" s="28"/>
      <c r="D1" s="29"/>
      <c r="E1" s="29"/>
      <c r="F1" s="30"/>
      <c r="G1" s="28"/>
      <c r="H1" s="28"/>
      <c r="I1" s="31"/>
      <c r="J1" s="32"/>
      <c r="K1" s="28"/>
      <c r="L1" s="28"/>
      <c r="M1" s="28"/>
      <c r="N1" s="28"/>
      <c r="O1" s="33"/>
      <c r="P1" s="32"/>
      <c r="Q1" s="28"/>
      <c r="R1" s="28"/>
      <c r="S1" s="33"/>
    </row>
    <row r="2" spans="1:19" s="27" customFormat="1" ht="46.5" x14ac:dyDescent="0.7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27" customFormat="1" ht="46.5" customHeight="1" x14ac:dyDescent="0.7">
      <c r="A3" s="49" t="s">
        <v>17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42" customHeight="1" x14ac:dyDescent="0.35">
      <c r="A4" s="18"/>
      <c r="B4" s="18"/>
      <c r="C4" s="18"/>
      <c r="D4" s="19"/>
      <c r="E4" s="19"/>
      <c r="F4" s="20"/>
      <c r="G4" s="18"/>
      <c r="H4" s="18"/>
      <c r="I4" s="19"/>
      <c r="J4" s="21"/>
      <c r="K4" s="18"/>
      <c r="L4" s="18"/>
      <c r="M4" s="18"/>
      <c r="N4" s="18"/>
      <c r="O4" s="22"/>
      <c r="P4" s="21"/>
      <c r="Q4" s="18"/>
      <c r="R4" s="18"/>
      <c r="S4" s="22"/>
    </row>
    <row r="5" spans="1:19" ht="24.75" customHeight="1" x14ac:dyDescent="0.25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42" t="s">
        <v>5</v>
      </c>
      <c r="G5" s="42"/>
      <c r="H5" s="42"/>
      <c r="I5" s="42"/>
      <c r="J5" s="50" t="s">
        <v>6</v>
      </c>
      <c r="K5" s="51"/>
      <c r="L5" s="51"/>
      <c r="M5" s="51"/>
      <c r="N5" s="51"/>
      <c r="O5" s="52"/>
      <c r="P5" s="42" t="s">
        <v>7</v>
      </c>
      <c r="Q5" s="42"/>
      <c r="R5" s="42"/>
      <c r="S5" s="42"/>
    </row>
    <row r="6" spans="1:19" ht="33" customHeight="1" x14ac:dyDescent="0.25">
      <c r="A6" s="39"/>
      <c r="B6" s="39"/>
      <c r="C6" s="39"/>
      <c r="D6" s="39"/>
      <c r="E6" s="39"/>
      <c r="F6" s="39" t="s">
        <v>8</v>
      </c>
      <c r="G6" s="39" t="s">
        <v>9</v>
      </c>
      <c r="H6" s="39" t="s">
        <v>10</v>
      </c>
      <c r="I6" s="39" t="s">
        <v>11</v>
      </c>
      <c r="J6" s="39" t="s">
        <v>8</v>
      </c>
      <c r="K6" s="42" t="s">
        <v>9</v>
      </c>
      <c r="L6" s="42"/>
      <c r="M6" s="42" t="s">
        <v>10</v>
      </c>
      <c r="N6" s="42"/>
      <c r="O6" s="39" t="s">
        <v>11</v>
      </c>
      <c r="P6" s="39" t="s">
        <v>8</v>
      </c>
      <c r="Q6" s="42" t="s">
        <v>9</v>
      </c>
      <c r="R6" s="39" t="s">
        <v>10</v>
      </c>
      <c r="S6" s="40" t="s">
        <v>11</v>
      </c>
    </row>
    <row r="7" spans="1:19" ht="102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23" t="s">
        <v>12</v>
      </c>
      <c r="L7" s="23" t="s">
        <v>13</v>
      </c>
      <c r="M7" s="23" t="s">
        <v>12</v>
      </c>
      <c r="N7" s="23" t="s">
        <v>13</v>
      </c>
      <c r="O7" s="39"/>
      <c r="P7" s="39"/>
      <c r="Q7" s="42"/>
      <c r="R7" s="39"/>
      <c r="S7" s="41"/>
    </row>
    <row r="8" spans="1:19" s="1" customFormat="1" ht="17.25" customHeight="1" x14ac:dyDescent="0.2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5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6">
        <v>15</v>
      </c>
      <c r="P8" s="24">
        <v>16</v>
      </c>
      <c r="Q8" s="24">
        <v>17</v>
      </c>
      <c r="R8" s="24">
        <v>18</v>
      </c>
      <c r="S8" s="26">
        <v>19</v>
      </c>
    </row>
    <row r="9" spans="1:19" s="9" customFormat="1" ht="32.25" customHeight="1" x14ac:dyDescent="0.5">
      <c r="A9" s="10" t="s">
        <v>24</v>
      </c>
      <c r="B9" s="43" t="s">
        <v>25</v>
      </c>
      <c r="C9" s="44"/>
      <c r="D9" s="44"/>
      <c r="E9" s="45"/>
      <c r="F9" s="11"/>
      <c r="G9" s="34">
        <f>SUM(G10:G16)</f>
        <v>100</v>
      </c>
      <c r="H9" s="34">
        <f>SUM(H10:H16)</f>
        <v>2072965</v>
      </c>
      <c r="I9" s="12"/>
      <c r="J9" s="12"/>
      <c r="K9" s="34">
        <f>SUM(K10:K16)</f>
        <v>0</v>
      </c>
      <c r="L9" s="34">
        <f>SUM(L10:L16)</f>
        <v>0</v>
      </c>
      <c r="M9" s="34">
        <f t="shared" ref="M9:N9" si="0">SUM(M10:M16)</f>
        <v>0</v>
      </c>
      <c r="N9" s="34">
        <f t="shared" si="0"/>
        <v>0</v>
      </c>
      <c r="O9" s="12"/>
      <c r="P9" s="12"/>
      <c r="Q9" s="34">
        <f>SUM(Q10:Q16)</f>
        <v>100</v>
      </c>
      <c r="R9" s="34">
        <f>SUM(R10:R16)</f>
        <v>2072965</v>
      </c>
      <c r="S9" s="12"/>
    </row>
    <row r="10" spans="1:19" ht="205.5" customHeight="1" x14ac:dyDescent="0.45">
      <c r="A10" s="13"/>
      <c r="B10" s="35" t="s">
        <v>26</v>
      </c>
      <c r="C10" s="35" t="s">
        <v>27</v>
      </c>
      <c r="D10" s="35" t="s">
        <v>28</v>
      </c>
      <c r="E10" s="35" t="s">
        <v>29</v>
      </c>
      <c r="F10" s="8" t="s">
        <v>30</v>
      </c>
      <c r="G10" s="36">
        <v>2</v>
      </c>
      <c r="H10" s="37">
        <v>117700</v>
      </c>
      <c r="I10" s="8" t="s">
        <v>31</v>
      </c>
      <c r="J10" s="8"/>
      <c r="K10" s="37"/>
      <c r="L10" s="37"/>
      <c r="M10" s="37"/>
      <c r="N10" s="37"/>
      <c r="O10" s="8" t="s">
        <v>32</v>
      </c>
      <c r="P10" s="8" t="s">
        <v>30</v>
      </c>
      <c r="Q10" s="36">
        <v>2</v>
      </c>
      <c r="R10" s="37">
        <v>117700</v>
      </c>
      <c r="S10" s="8" t="s">
        <v>32</v>
      </c>
    </row>
    <row r="11" spans="1:19" ht="297" x14ac:dyDescent="0.45">
      <c r="A11" s="13"/>
      <c r="B11" s="35" t="s">
        <v>33</v>
      </c>
      <c r="C11" s="35" t="s">
        <v>34</v>
      </c>
      <c r="D11" s="35" t="s">
        <v>35</v>
      </c>
      <c r="E11" s="35" t="s">
        <v>36</v>
      </c>
      <c r="F11" s="8" t="s">
        <v>18</v>
      </c>
      <c r="G11" s="36">
        <v>15</v>
      </c>
      <c r="H11" s="37">
        <v>510000</v>
      </c>
      <c r="I11" s="8" t="s">
        <v>31</v>
      </c>
      <c r="J11" s="8"/>
      <c r="K11" s="37"/>
      <c r="L11" s="37"/>
      <c r="M11" s="37"/>
      <c r="N11" s="37"/>
      <c r="O11" s="8" t="s">
        <v>32</v>
      </c>
      <c r="P11" s="8" t="s">
        <v>18</v>
      </c>
      <c r="Q11" s="36">
        <v>15</v>
      </c>
      <c r="R11" s="37">
        <v>510000</v>
      </c>
      <c r="S11" s="8" t="s">
        <v>32</v>
      </c>
    </row>
    <row r="12" spans="1:19" ht="297" x14ac:dyDescent="0.45">
      <c r="A12" s="13"/>
      <c r="B12" s="35" t="s">
        <v>37</v>
      </c>
      <c r="C12" s="35" t="s">
        <v>38</v>
      </c>
      <c r="D12" s="35" t="s">
        <v>35</v>
      </c>
      <c r="E12" s="35" t="s">
        <v>36</v>
      </c>
      <c r="F12" s="8" t="s">
        <v>18</v>
      </c>
      <c r="G12" s="36">
        <v>5</v>
      </c>
      <c r="H12" s="37">
        <v>169990</v>
      </c>
      <c r="I12" s="8" t="s">
        <v>31</v>
      </c>
      <c r="J12" s="8"/>
      <c r="K12" s="37"/>
      <c r="L12" s="37"/>
      <c r="M12" s="37"/>
      <c r="N12" s="37"/>
      <c r="O12" s="8" t="s">
        <v>32</v>
      </c>
      <c r="P12" s="8" t="s">
        <v>18</v>
      </c>
      <c r="Q12" s="36">
        <v>5</v>
      </c>
      <c r="R12" s="37">
        <v>169990</v>
      </c>
      <c r="S12" s="8" t="s">
        <v>32</v>
      </c>
    </row>
    <row r="13" spans="1:19" ht="264" x14ac:dyDescent="0.45">
      <c r="A13" s="13"/>
      <c r="B13" s="35" t="s">
        <v>39</v>
      </c>
      <c r="C13" s="35" t="s">
        <v>40</v>
      </c>
      <c r="D13" s="35" t="s">
        <v>41</v>
      </c>
      <c r="E13" s="35" t="s">
        <v>42</v>
      </c>
      <c r="F13" s="8" t="s">
        <v>18</v>
      </c>
      <c r="G13" s="36">
        <v>40</v>
      </c>
      <c r="H13" s="37">
        <v>260000</v>
      </c>
      <c r="I13" s="8" t="s">
        <v>31</v>
      </c>
      <c r="J13" s="8"/>
      <c r="K13" s="37"/>
      <c r="L13" s="37"/>
      <c r="M13" s="37"/>
      <c r="N13" s="37"/>
      <c r="O13" s="8" t="s">
        <v>32</v>
      </c>
      <c r="P13" s="8" t="s">
        <v>18</v>
      </c>
      <c r="Q13" s="36">
        <v>40</v>
      </c>
      <c r="R13" s="37">
        <v>260000</v>
      </c>
      <c r="S13" s="8" t="s">
        <v>32</v>
      </c>
    </row>
    <row r="14" spans="1:19" ht="198" x14ac:dyDescent="0.45">
      <c r="A14" s="13"/>
      <c r="B14" s="35" t="s">
        <v>43</v>
      </c>
      <c r="C14" s="35" t="s">
        <v>44</v>
      </c>
      <c r="D14" s="35" t="s">
        <v>45</v>
      </c>
      <c r="E14" s="35" t="s">
        <v>46</v>
      </c>
      <c r="F14" s="8" t="s">
        <v>18</v>
      </c>
      <c r="G14" s="36">
        <v>13</v>
      </c>
      <c r="H14" s="37">
        <v>448500</v>
      </c>
      <c r="I14" s="8" t="s">
        <v>31</v>
      </c>
      <c r="J14" s="8"/>
      <c r="K14" s="37"/>
      <c r="L14" s="37"/>
      <c r="M14" s="37"/>
      <c r="N14" s="37"/>
      <c r="O14" s="8" t="s">
        <v>32</v>
      </c>
      <c r="P14" s="8" t="s">
        <v>18</v>
      </c>
      <c r="Q14" s="36">
        <v>13</v>
      </c>
      <c r="R14" s="37">
        <v>448500</v>
      </c>
      <c r="S14" s="8" t="s">
        <v>32</v>
      </c>
    </row>
    <row r="15" spans="1:19" ht="231" x14ac:dyDescent="0.45">
      <c r="A15" s="13"/>
      <c r="B15" s="35" t="s">
        <v>47</v>
      </c>
      <c r="C15" s="35" t="s">
        <v>48</v>
      </c>
      <c r="D15" s="35" t="s">
        <v>49</v>
      </c>
      <c r="E15" s="35" t="s">
        <v>50</v>
      </c>
      <c r="F15" s="8" t="s">
        <v>18</v>
      </c>
      <c r="G15" s="36">
        <v>20</v>
      </c>
      <c r="H15" s="37">
        <v>451775</v>
      </c>
      <c r="I15" s="8" t="s">
        <v>31</v>
      </c>
      <c r="J15" s="8"/>
      <c r="K15" s="37"/>
      <c r="L15" s="37"/>
      <c r="M15" s="37"/>
      <c r="N15" s="37"/>
      <c r="O15" s="8" t="s">
        <v>32</v>
      </c>
      <c r="P15" s="8" t="s">
        <v>18</v>
      </c>
      <c r="Q15" s="36">
        <v>20</v>
      </c>
      <c r="R15" s="37">
        <v>451775</v>
      </c>
      <c r="S15" s="8" t="s">
        <v>32</v>
      </c>
    </row>
    <row r="16" spans="1:19" ht="409.5" x14ac:dyDescent="0.45">
      <c r="A16" s="13"/>
      <c r="B16" s="35" t="s">
        <v>51</v>
      </c>
      <c r="C16" s="35" t="s">
        <v>52</v>
      </c>
      <c r="D16" s="35" t="s">
        <v>53</v>
      </c>
      <c r="E16" s="35" t="s">
        <v>54</v>
      </c>
      <c r="F16" s="8" t="s">
        <v>18</v>
      </c>
      <c r="G16" s="36">
        <v>5</v>
      </c>
      <c r="H16" s="37">
        <v>115000</v>
      </c>
      <c r="I16" s="8" t="s">
        <v>31</v>
      </c>
      <c r="J16" s="8"/>
      <c r="K16" s="37"/>
      <c r="L16" s="37"/>
      <c r="M16" s="37"/>
      <c r="N16" s="37"/>
      <c r="O16" s="8" t="s">
        <v>32</v>
      </c>
      <c r="P16" s="8" t="s">
        <v>18</v>
      </c>
      <c r="Q16" s="36">
        <v>5</v>
      </c>
      <c r="R16" s="37">
        <v>115000</v>
      </c>
      <c r="S16" s="8" t="s">
        <v>32</v>
      </c>
    </row>
    <row r="17" spans="1:19" s="9" customFormat="1" ht="32.25" customHeight="1" x14ac:dyDescent="0.5">
      <c r="A17" s="10" t="s">
        <v>19</v>
      </c>
      <c r="B17" s="43" t="s">
        <v>20</v>
      </c>
      <c r="C17" s="44"/>
      <c r="D17" s="44"/>
      <c r="E17" s="45"/>
      <c r="F17" s="11"/>
      <c r="G17" s="34">
        <f>SUM(G18:G19)</f>
        <v>0</v>
      </c>
      <c r="H17" s="34">
        <f>SUM(H18:H19)</f>
        <v>450818317</v>
      </c>
      <c r="I17" s="12"/>
      <c r="J17" s="12"/>
      <c r="K17" s="34">
        <f>SUM(K18:K19)</f>
        <v>0</v>
      </c>
      <c r="L17" s="34">
        <f>SUM(L18:L19)</f>
        <v>43977</v>
      </c>
      <c r="M17" s="34">
        <f>SUM(M18:M19)</f>
        <v>1099425</v>
      </c>
      <c r="N17" s="34">
        <f>SUM(N18:N19)</f>
        <v>1099425</v>
      </c>
      <c r="O17" s="12"/>
      <c r="P17" s="12"/>
      <c r="Q17" s="34">
        <f>SUM(Q18:Q19)</f>
        <v>43977</v>
      </c>
      <c r="R17" s="34">
        <f>SUM(R18:R19)</f>
        <v>450818317</v>
      </c>
      <c r="S17" s="12"/>
    </row>
    <row r="18" spans="1:19" ht="132" x14ac:dyDescent="0.45">
      <c r="A18" s="13"/>
      <c r="B18" s="35" t="s">
        <v>21</v>
      </c>
      <c r="C18" s="35" t="s">
        <v>22</v>
      </c>
      <c r="D18" s="35" t="s">
        <v>21</v>
      </c>
      <c r="E18" s="35" t="s">
        <v>22</v>
      </c>
      <c r="F18" s="8" t="s">
        <v>23</v>
      </c>
      <c r="G18" s="36"/>
      <c r="H18" s="37">
        <v>450818317</v>
      </c>
      <c r="I18" s="8" t="s">
        <v>14</v>
      </c>
      <c r="J18" s="8"/>
      <c r="K18" s="37"/>
      <c r="L18" s="37"/>
      <c r="M18" s="37">
        <v>1099425</v>
      </c>
      <c r="N18" s="37"/>
      <c r="O18" s="8"/>
      <c r="P18" s="8" t="s">
        <v>23</v>
      </c>
      <c r="Q18" s="36"/>
      <c r="R18" s="37">
        <f>H18-M18</f>
        <v>449718892</v>
      </c>
      <c r="S18" s="8" t="s">
        <v>14</v>
      </c>
    </row>
    <row r="19" spans="1:19" ht="93.75" customHeight="1" x14ac:dyDescent="0.45">
      <c r="A19" s="13"/>
      <c r="B19" s="35" t="s">
        <v>55</v>
      </c>
      <c r="C19" s="35" t="s">
        <v>56</v>
      </c>
      <c r="D19" s="35" t="s">
        <v>57</v>
      </c>
      <c r="E19" s="35" t="s">
        <v>58</v>
      </c>
      <c r="F19" s="8"/>
      <c r="G19" s="36"/>
      <c r="H19" s="37"/>
      <c r="I19" s="8"/>
      <c r="J19" s="8" t="s">
        <v>59</v>
      </c>
      <c r="K19" s="37"/>
      <c r="L19" s="37">
        <v>43977</v>
      </c>
      <c r="M19" s="37"/>
      <c r="N19" s="37">
        <v>1099425</v>
      </c>
      <c r="O19" s="8" t="s">
        <v>14</v>
      </c>
      <c r="P19" s="8" t="s">
        <v>59</v>
      </c>
      <c r="Q19" s="37">
        <f>L19</f>
        <v>43977</v>
      </c>
      <c r="R19" s="37">
        <v>1099425</v>
      </c>
      <c r="S19" s="8" t="s">
        <v>14</v>
      </c>
    </row>
    <row r="20" spans="1:19" s="7" customFormat="1" ht="35.25" customHeight="1" x14ac:dyDescent="0.45">
      <c r="A20" s="14"/>
      <c r="B20" s="46" t="s">
        <v>15</v>
      </c>
      <c r="C20" s="47"/>
      <c r="D20" s="47"/>
      <c r="E20" s="48"/>
      <c r="F20" s="15"/>
      <c r="G20" s="38">
        <f>G17+G9</f>
        <v>100</v>
      </c>
      <c r="H20" s="38">
        <f>H17+H9</f>
        <v>452891282</v>
      </c>
      <c r="I20" s="16"/>
      <c r="J20" s="16"/>
      <c r="K20" s="38">
        <f>K17+K9</f>
        <v>0</v>
      </c>
      <c r="L20" s="38">
        <f t="shared" ref="L20:N20" si="1">L17+L9</f>
        <v>43977</v>
      </c>
      <c r="M20" s="38">
        <f t="shared" si="1"/>
        <v>1099425</v>
      </c>
      <c r="N20" s="38">
        <f t="shared" si="1"/>
        <v>1099425</v>
      </c>
      <c r="O20" s="16"/>
      <c r="P20" s="16"/>
      <c r="Q20" s="38">
        <f>Q17+Q9</f>
        <v>44077</v>
      </c>
      <c r="R20" s="38">
        <f>R17+R9</f>
        <v>452891282</v>
      </c>
      <c r="S20" s="17"/>
    </row>
  </sheetData>
  <mergeCells count="25">
    <mergeCell ref="B17:E17"/>
    <mergeCell ref="B20:E20"/>
    <mergeCell ref="B9:E9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  <mergeCell ref="I6:I7"/>
    <mergeCell ref="J6:J7"/>
    <mergeCell ref="R6:R7"/>
    <mergeCell ref="S6:S7"/>
    <mergeCell ref="K6:L6"/>
    <mergeCell ref="M6:N6"/>
    <mergeCell ref="O6:O7"/>
    <mergeCell ref="P6:P7"/>
    <mergeCell ref="Q6:Q7"/>
  </mergeCells>
  <pageMargins left="0.11811023622047245" right="0.11811023622047245" top="0.74803149606299213" bottom="0.55118110236220474" header="0.31496062992125984" footer="0.31496062992125984"/>
  <pageSetup paperSize="9" scale="24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пр.№152п оn 23.07.2026г.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2026-07-23T04:11:06Z</dcterms:modified>
</cp:coreProperties>
</file>