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inash\Desktop\АЙНАШ\ЗАКУПКИ\2026\Утвержденный\Корректировка\"/>
    </mc:Choice>
  </mc:AlternateContent>
  <bookViews>
    <workbookView xWindow="0" yWindow="0" windowWidth="28800" windowHeight="12300"/>
  </bookViews>
  <sheets>
    <sheet name="пр.№204п оn 18.09.2026г." sheetId="1" r:id="rId1"/>
  </sheets>
  <definedNames>
    <definedName name="_xlnm.Print_Titles" localSheetId="0">'пр.№204п оn 18.09.2026г.'!#REF!</definedName>
  </definedNames>
  <calcPr calcId="162913"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55" i="1" l="1"/>
  <c r="R54" i="1"/>
  <c r="Q54" i="1"/>
  <c r="N54" i="1"/>
  <c r="M54" i="1"/>
  <c r="L54" i="1"/>
  <c r="K54" i="1"/>
  <c r="H54" i="1"/>
  <c r="G54" i="1"/>
  <c r="R52" i="1"/>
  <c r="R51" i="1"/>
  <c r="Q51" i="1"/>
  <c r="N51" i="1"/>
  <c r="M51" i="1"/>
  <c r="L51" i="1"/>
  <c r="K51" i="1"/>
  <c r="H51" i="1"/>
  <c r="G51" i="1"/>
  <c r="R50" i="1"/>
  <c r="R49" i="1"/>
  <c r="Q49" i="1"/>
  <c r="N49" i="1"/>
  <c r="M49" i="1"/>
  <c r="L49" i="1"/>
  <c r="K49" i="1"/>
  <c r="H49" i="1"/>
  <c r="G49" i="1"/>
  <c r="M35" i="1"/>
  <c r="R35" i="1" s="1"/>
  <c r="R34" i="1" s="1"/>
  <c r="Q34" i="1"/>
  <c r="N34" i="1"/>
  <c r="M34" i="1"/>
  <c r="L34" i="1"/>
  <c r="K34" i="1"/>
  <c r="H34" i="1"/>
  <c r="G34" i="1"/>
  <c r="R33" i="1"/>
  <c r="R32" i="1"/>
  <c r="R31" i="1"/>
  <c r="Q31" i="1"/>
  <c r="N31" i="1"/>
  <c r="M31" i="1"/>
  <c r="L31" i="1"/>
  <c r="K31" i="1"/>
  <c r="H31" i="1"/>
  <c r="G31" i="1"/>
  <c r="R30" i="1"/>
  <c r="R29" i="1"/>
  <c r="R28" i="1"/>
  <c r="R27" i="1"/>
  <c r="Q27" i="1"/>
  <c r="N27" i="1"/>
  <c r="M27" i="1"/>
  <c r="L27" i="1"/>
  <c r="K27" i="1"/>
  <c r="H27" i="1"/>
  <c r="G27" i="1"/>
  <c r="R26" i="1"/>
  <c r="R25" i="1"/>
  <c r="Q25" i="1"/>
  <c r="N25" i="1"/>
  <c r="M25" i="1"/>
  <c r="L25" i="1"/>
  <c r="K25" i="1"/>
  <c r="H25" i="1"/>
  <c r="G25" i="1"/>
  <c r="R24" i="1"/>
  <c r="Q24" i="1"/>
  <c r="R23" i="1"/>
  <c r="Q23" i="1"/>
  <c r="Q16" i="1" s="1"/>
  <c r="R22" i="1"/>
  <c r="Q22" i="1"/>
  <c r="R21" i="1"/>
  <c r="Q21" i="1"/>
  <c r="R20" i="1"/>
  <c r="Q20" i="1"/>
  <c r="Q19" i="1"/>
  <c r="M19" i="1"/>
  <c r="R19" i="1" s="1"/>
  <c r="R16" i="1" s="1"/>
  <c r="R18" i="1"/>
  <c r="Q18" i="1"/>
  <c r="R17" i="1"/>
  <c r="Q17" i="1"/>
  <c r="N16" i="1"/>
  <c r="M16" i="1"/>
  <c r="L16" i="1"/>
  <c r="K16" i="1"/>
  <c r="H16" i="1"/>
  <c r="G16" i="1"/>
  <c r="R15" i="1"/>
  <c r="R14" i="1"/>
  <c r="R13" i="1"/>
  <c r="Q13" i="1"/>
  <c r="N13" i="1"/>
  <c r="M13" i="1"/>
  <c r="L13" i="1"/>
  <c r="K13" i="1"/>
  <c r="H13" i="1"/>
  <c r="G13" i="1"/>
  <c r="R11" i="1"/>
  <c r="Q11" i="1"/>
  <c r="N11" i="1"/>
  <c r="M11" i="1"/>
  <c r="L11" i="1"/>
  <c r="K11" i="1"/>
  <c r="H11" i="1"/>
  <c r="G11" i="1"/>
  <c r="R10" i="1"/>
  <c r="R9" i="1"/>
  <c r="Q9" i="1"/>
  <c r="Q56" i="1" s="1"/>
  <c r="N9" i="1"/>
  <c r="N56" i="1" s="1"/>
  <c r="M9" i="1"/>
  <c r="M56" i="1" s="1"/>
  <c r="L9" i="1"/>
  <c r="L56" i="1" s="1"/>
  <c r="K9" i="1"/>
  <c r="K56" i="1" s="1"/>
  <c r="H9" i="1"/>
  <c r="H56" i="1" s="1"/>
  <c r="G9" i="1"/>
  <c r="G56" i="1" s="1"/>
  <c r="R56" i="1" l="1"/>
</calcChain>
</file>

<file path=xl/sharedStrings.xml><?xml version="1.0" encoding="utf-8"?>
<sst xmlns="http://schemas.openxmlformats.org/spreadsheetml/2006/main" count="336" uniqueCount="172">
  <si>
    <t>№ п/п</t>
  </si>
  <si>
    <t>Сатып алынатын тауарлардың, жұмыстардың, көрестілетін қызметтердің қазақ тіліндегі атаулары</t>
  </si>
  <si>
    <t>Сатып алынатын тауарлардың, жұмыстардың, көрестілетін қызметтердің орыс тіліндегі атаулары</t>
  </si>
  <si>
    <t>Сатып алынатын тауарлардың, жұмыстардың, көрестілетін қызметтердің қазақ тіліндегі сипаттамалары</t>
  </si>
  <si>
    <t>Сатып алынатын тауарлардың, жұмыстардың, көрестілетін қызметтердің орыс тіліндегі сипаттамалары</t>
  </si>
  <si>
    <t>Сатып алу жоспарында</t>
  </si>
  <si>
    <t>Өзгертулер</t>
  </si>
  <si>
    <t>Қорытынды</t>
  </si>
  <si>
    <t>өлшем бірлігі</t>
  </si>
  <si>
    <t>Саны</t>
  </si>
  <si>
    <t>Сатып алу құны, теңге</t>
  </si>
  <si>
    <t>Сатып алу тәсілі</t>
  </si>
  <si>
    <t>азайту</t>
  </si>
  <si>
    <t>үлкейту</t>
  </si>
  <si>
    <t>Барлығы:</t>
  </si>
  <si>
    <t>«Қазақстан Республикасы Ұлттық Банкінің Банкнот фабрикасы» шаруашылық жүргізу құқығы бар РМК бойынша</t>
  </si>
  <si>
    <t>2026 жылға арналған сатып алу жоспарына өзгертулер және (немесе) толықтырулар</t>
  </si>
  <si>
    <t>дана</t>
  </si>
  <si>
    <t>тендер</t>
  </si>
  <si>
    <t>баға ұсыныстарын сұрату</t>
  </si>
  <si>
    <t>тiкелей шарт жасасу</t>
  </si>
  <si>
    <t>1.1.1.1</t>
  </si>
  <si>
    <t>Компьютерлер мен компьютерлік жабдықтарды пайдалану бойынша материалдар</t>
  </si>
  <si>
    <t xml:space="preserve">TK-1200 Картриджі </t>
  </si>
  <si>
    <t>Картридж TK-1200</t>
  </si>
  <si>
    <t>Kyocera ECOSYS 2335DN лазерлік принтерлерге қара картридждер</t>
  </si>
  <si>
    <t>Черный картридж для лазерных принтеров Kyocera ECOSYS 2335DN</t>
  </si>
  <si>
    <t>1.1.1.2</t>
  </si>
  <si>
    <t>Көбейту техникасын пайдалану бойынша материалдар</t>
  </si>
  <si>
    <t xml:space="preserve">Тонер-картридж </t>
  </si>
  <si>
    <t xml:space="preserve">Түрі: Xerox тонер картриджі        Үйлесімділік:  Xerox    WorkCentre 3025               </t>
  </si>
  <si>
    <t xml:space="preserve">Тип: Тонер-картридж  Xerox            Совместимость: Xerox WorkCentre 3025                       </t>
  </si>
  <si>
    <t>1.1.1.3</t>
  </si>
  <si>
    <t>Күзет құралдары және дабылқаққышты пайдалану бойынша материалдар</t>
  </si>
  <si>
    <t>Аккумулятор12В 7 А/ч</t>
  </si>
  <si>
    <t>Аккумулятор 12В 7А/ч</t>
  </si>
  <si>
    <t>Қорғасын-кышкыл аккумулятор 12В 7А/с</t>
  </si>
  <si>
    <t>АКБ свинцово-кислотный 12В 7А/ч</t>
  </si>
  <si>
    <t>Литиелық батарея ER14505  (AA) 3,6 V 2400 mAh</t>
  </si>
  <si>
    <t>Литиевая батарея ER14505  (AA) 3,6 V 2400 mAh</t>
  </si>
  <si>
    <t>өрт дабылының сенсорлары үшін</t>
  </si>
  <si>
    <t>для датчиков пожарной сигнализации</t>
  </si>
  <si>
    <t>1.1.1.4</t>
  </si>
  <si>
    <t>Басқа жабдықты пайдалану бойынша материалдар</t>
  </si>
  <si>
    <t>HIREC ULTRAPERM 030 желісіне арналған жуғыш зат (1 кг. - 7,6 еуро + көлік шығыны 1 654,00 еуро)</t>
  </si>
  <si>
    <t>Моющее средство для линии HIREC ULTRAPERM 030 (1 кг.-7,6 евро + трансп. расходы 1 654,00 евро)</t>
  </si>
  <si>
    <t>«Мембраналық жабдықты жууға арналған қышқылды жуғыш зат: бояу қалдықтарын, бейорганикалық ластаушы заттарды және минералды майларды кетіру».</t>
  </si>
  <si>
    <t>Кислотное моющее средство, для мойки мембранного оборудования: удаление остатка краски, неорганических загрязнений и  минеральных масел.</t>
  </si>
  <si>
    <t>кг.</t>
  </si>
  <si>
    <t>сатып алу тәртібі қағидаларымен ретелмйді</t>
  </si>
  <si>
    <t>Салқындатушы сұйықтық (антифриз)</t>
  </si>
  <si>
    <t>Охлаждающая жидкость (антифриз)</t>
  </si>
  <si>
    <t>механикалық қоспасыз, жасыл түсті біртекті мөлдір сұйықтық</t>
  </si>
  <si>
    <t>однородная прозрачная жидкость зеленого цвета без механических примесей</t>
  </si>
  <si>
    <t xml:space="preserve">Қалта сүзгісі. </t>
  </si>
  <si>
    <t xml:space="preserve">Карманный фильтр. </t>
  </si>
  <si>
    <t>Ауаны тазарту сүзгісі кондиционерлеу жүйесіне арналған</t>
  </si>
  <si>
    <t>Фильтр для очистки воздуха системы кондиционирования.</t>
  </si>
  <si>
    <t>Кері болат клапан Ду32</t>
  </si>
  <si>
    <t>Клапан обратный стальной Ду32</t>
  </si>
  <si>
    <t>Шарлы кран Ду15</t>
  </si>
  <si>
    <t>Клапан обратный стальной Ду15</t>
  </si>
  <si>
    <t>Кран шаровой Ду15</t>
  </si>
  <si>
    <t xml:space="preserve">Сүзгі материалы </t>
  </si>
  <si>
    <t>Фильтровальный материал</t>
  </si>
  <si>
    <t>орам</t>
  </si>
  <si>
    <t>Ауаны тазартуға арналған сүзгі.</t>
  </si>
  <si>
    <t>Фильтр для очистки воздуха.</t>
  </si>
  <si>
    <t>ҚҚЦ.  Карт орталыгына арналган сүзгі.</t>
  </si>
  <si>
    <t>Фильтра для карт центра в ЦЦБ</t>
  </si>
  <si>
    <t>48% натрий гидроксиді ерітіндісі (натрий өткір иіс, сода каустикалық)</t>
  </si>
  <si>
    <t xml:space="preserve">Раствор гидроксида натрия 48% (натр едкий, сода каустическая) </t>
  </si>
  <si>
    <t>NaOH маркасы РM-A; 48%, орау - полиэтилен ыдыстары 1 куб. м немесе бөшкелер 200 литр</t>
  </si>
  <si>
    <t xml:space="preserve">NaOH марки РМ-А 48 %,  расфасовка – полиэтиленовые емкостях   1 куб.м или бочки 200 литров </t>
  </si>
  <si>
    <t>1.1.2.2</t>
  </si>
  <si>
    <t>Электротехникалық материалдар</t>
  </si>
  <si>
    <t>Светодиодтiк шам LED E40</t>
  </si>
  <si>
    <t>Лампа светодиодная LED  E40</t>
  </si>
  <si>
    <t>LED V170, қуаты-75-100Вт, кернеуі-230В, жиілігі-50Гц, түс температурасы-6500К, түсі-суық ақ, ұстағыш-E27-E40</t>
  </si>
  <si>
    <t>LED V170, мощность-75-100W, напряжение-230V, частота-50Гц, цветовая температура-6500K, цвет-холодный белый, патрон-E27-E40</t>
  </si>
  <si>
    <t>1.1.2.3</t>
  </si>
  <si>
    <t>Сантехникалық материалдар</t>
  </si>
  <si>
    <t>Крандар (ду-15)</t>
  </si>
  <si>
    <t xml:space="preserve">Краны (ду-15) </t>
  </si>
  <si>
    <t>Ұзартылған қызмет ету мерзімі бар толық саңылауды ұстауға болатын шарикті клапан. Корпус жезден жасалған, никель жалатылған. Қалыңдатылған алюминий қорытпасының қабырғасы және эпоксидті бояуы бар көбелек тұтқасымен жабдықталған. Шар клапаны.</t>
  </si>
  <si>
    <t>Полнопроходной ремонтопригодный шаровой кран с увеличенным ресурсом. Корпус – латунный, никелированный. Оснащен ручкой  с утолщенной стенкой из алюминиевого сплава и эпоксидной покраской. Затвор-шаровый.</t>
  </si>
  <si>
    <t>Ду-50 дәнекерленген крандар</t>
  </si>
  <si>
    <t xml:space="preserve">Краны наварные ду-50 </t>
  </si>
  <si>
    <t>Дәнекерленген шарикті клапан DN50
Диск түрі: қолмен
Корпус материалы: болат, тот баспайтын шармен
Ортасы: су (ауыз және техникалық мақсаттағы), бу, табиғи газ
Қосылу: дәнекерлеу / дәнекерлеу</t>
  </si>
  <si>
    <t>Кран шаровой сварной DN50
Тип привода: ручной
Материал корпуса: сталь, с нержавеющим шаром
Среда: вода (питьевого и технического назначения), пар, природный газ
Присоединение: сварка/сварка</t>
  </si>
  <si>
    <t>Биметалды Радиатор</t>
  </si>
  <si>
    <t>Радиатор биметаллический</t>
  </si>
  <si>
    <t>Биметалл радиаторлары жоғары легирленген болаттан жасалған ішкі коллектордың арқасында ең жоғары беріктікке және 22 барға дейінгі қысымға төтеп беру қабілетіне ие.</t>
  </si>
  <si>
    <t>Биметаллические радиаторы обладают высочайшей прочностью и способностью выдерживать давление до 22 бар благодаря внутреннему коллектору, изготовленному из высоколегированной стали.</t>
  </si>
  <si>
    <t>1.1.3.2</t>
  </si>
  <si>
    <t>Арнайы жұмыс киімі және қорғаныс құралдары</t>
  </si>
  <si>
    <t>Күрте мен шалбардан тұрады. Аралас матадан, иніштері қою қызыл</t>
  </si>
  <si>
    <t>Костюм рабочий бордовая кокетка (куртка брюки)</t>
  </si>
  <si>
    <t>«ҚҰБ Банкнот фабрикасы» РМК логотипі бар ашық көк түсті (ашық көк) болуы тиіс қою қызыл қамыты бар ерлер мен әйелдерге арналған жұмыс костюмі, оның ішінде күрте мен шалбар. ТР ТС 019/2011.</t>
  </si>
  <si>
    <t>Костюм рабочий мужской и женский с кокетками  бордового цвета, включающий куртку и брюки, которые должны быть ярко-синего (василькового) цвета, с логотипом РГП «Банкнотная фабрика НБРК». ТР ТС 019/2011.</t>
  </si>
  <si>
    <t>жинақ</t>
  </si>
  <si>
    <t>ФҚБ костюмі</t>
  </si>
  <si>
    <t>Костюм для ОФБ</t>
  </si>
  <si>
    <t>«Security» ЖТТБ ерлер жазғы костюмі, оның ішінде қара түсті болуы тиіс, ҚРҰБ Банкнот фабрикасы РМК логотипі және "ОФБ" логотипі бар күрте мен шалбар.  ТР ТС 019/2011.</t>
  </si>
  <si>
    <t>Костюм для ОФБ «Секьюрити» мужской летний, включающий куртку и брюки, которые должны быть черного цвета, с логотипом РГП «Банкнотная фабрика НБРК» и логотипом «ОФБ». ТР ТС 019/2011.</t>
  </si>
  <si>
    <t>1.1.4.2</t>
  </si>
  <si>
    <t>Қосымша материалдарға шығыстар</t>
  </si>
  <si>
    <t xml:space="preserve">Өнімді өндіру үшін қосымша материалдар </t>
  </si>
  <si>
    <t>Вспомогательные материалы для производства продукции</t>
  </si>
  <si>
    <t>теңге</t>
  </si>
  <si>
    <t>525x459x0,15 ммТермалды позитивті офсет СTР пластинасы</t>
  </si>
  <si>
    <t>Термальная позитивная офсетная СTP пластина 525x459x0,15мм</t>
  </si>
  <si>
    <t>525x459x0,15мм рұқсат 400 lpi</t>
  </si>
  <si>
    <t>525x459x0,15мм разрешение400 lpi</t>
  </si>
  <si>
    <t>650х530х0.3мм Термалды позитивті офсет СTР пластинасы</t>
  </si>
  <si>
    <t>Термальная позитивная офсетная СTP пластина 650х530х0.3мм</t>
  </si>
  <si>
    <t>650х530х0.3мм рұқсат 400 lpi</t>
  </si>
  <si>
    <t>650х530х0.3мм разрешение400 lpi</t>
  </si>
  <si>
    <t>840x777x0,3 мм Термалды позитивті офсет СTР пластинасы</t>
  </si>
  <si>
    <t>Термальная позитивная офсетная СTP пластина 840x777x0,3мм</t>
  </si>
  <si>
    <t>840x777x0,3мм рұқсат 400 lpi</t>
  </si>
  <si>
    <t>840x777x0,3мм разрешение400 lpi</t>
  </si>
  <si>
    <t>Термальді  офсеттік CTP пластиналарға арналған айқындаушы</t>
  </si>
  <si>
    <t xml:space="preserve">Проявитель для термальных офсетных СТР пластин </t>
  </si>
  <si>
    <t>рН – 12,5-13,5, электр өткізгіштігі – 88-90 мкС/ см , тығыздығы – 1,08-1,1 г/см³, түсі – мөлдір, иісі – тән</t>
  </si>
  <si>
    <t>pH – 12,5-13,5, электропроводность – 88-90 µS/cm, плотность – 1,08-1,1 г/см³, цвет – прозрачный, запах – характерный</t>
  </si>
  <si>
    <t>л.</t>
  </si>
  <si>
    <t>881178 WET OFFSET DAMPENING ADDITIVE қосымша</t>
  </si>
  <si>
    <t xml:space="preserve">Добавка 881178 для увлажнения мокрого офсета WET OFFSET DAMPENING ADDITIVE </t>
  </si>
  <si>
    <t>Офсеттік баспаға арналған бояу</t>
  </si>
  <si>
    <t>Добавка предназначена для офсетной печати</t>
  </si>
  <si>
    <t>880171 SILKSCREEN SOLVENT еріткіш</t>
  </si>
  <si>
    <t>Шелкографский растворитель 880171 SILKSCREEN SOLVENT</t>
  </si>
  <si>
    <t>Шелкографиялық баспаға арналған еріткіш</t>
  </si>
  <si>
    <t>Растворитель предназначен для шелкографской печати</t>
  </si>
  <si>
    <t>820002 OFFSET DRIER FOR DAMPENING SOLUTION қосымша</t>
  </si>
  <si>
    <t>Добавка 820001 для увлажнения мокрого офсета OFFSET DRIER FOR DAMPENING SOLUTION</t>
  </si>
  <si>
    <t>Еденге арналған кілемше (1дана=30парақ) (floor mat particle-sticking)</t>
  </si>
  <si>
    <t>Коврик для пола (1шт=30листов) (floor mat particle-sticking)</t>
  </si>
  <si>
    <t>Артикул: 35010038</t>
  </si>
  <si>
    <t>Ванна (Tub of Tekwipes) TekNek</t>
  </si>
  <si>
    <t>Ванночка (Tub of Tekwipes) TekNek</t>
  </si>
  <si>
    <t>Артикул: 36995145</t>
  </si>
  <si>
    <t>Желім таспасы (MB CMA 6000 Chipmodule Adhesive) CML200 M-5205</t>
  </si>
  <si>
    <t>Клеевая лента (MB CMA 6000 Chipmodule Adhesive) CML200 M-5205</t>
  </si>
  <si>
    <t>Артикул: 2768000011</t>
  </si>
  <si>
    <t>Қысымға сезімтал фольга (Pressure sensitive foil) CML200 M-5205</t>
  </si>
  <si>
    <t>Фольга чувствительная к давлению (Pressure sensitive foil) CML200 M-5205</t>
  </si>
  <si>
    <t>Артикул: 36990025</t>
  </si>
  <si>
    <t>м.</t>
  </si>
  <si>
    <t>Чип модульдерін қосуға арналған жабысқақ лента</t>
  </si>
  <si>
    <t>Липкая лента для соединения чиповых модулей</t>
  </si>
  <si>
    <t>Артикул: 35040172</t>
  </si>
  <si>
    <t>Қосалқы ролик (Spare roller Teknek) (ТЕК РОЛИК, ТҰТҚАСЫЗ). Өндіруші ел — Ұлыбритания.</t>
  </si>
  <si>
    <t>Запасной ролик (Spare roller Teknek) (ТОЛЬКО ВАЛИК БЕЗ РУЧКИ) производство -Великобритания</t>
  </si>
  <si>
    <t>Артикул: 3699001167</t>
  </si>
  <si>
    <t>4.1.2</t>
  </si>
  <si>
    <t>Күзет және дабылқаққыш құралдары</t>
  </si>
  <si>
    <t xml:space="preserve">Бейнебақылау және қауіпсіздік жүйелерінің диспетчерлік орталығы </t>
  </si>
  <si>
    <t>Диспетчерский центр систем видеонаблюдения и безопасности</t>
  </si>
  <si>
    <t>жиынтық.</t>
  </si>
  <si>
    <t>4.1.6</t>
  </si>
  <si>
    <t>Басқа да негізгі құралдар</t>
  </si>
  <si>
    <t>Металлдан жасалған шкаф, киім үшін</t>
  </si>
  <si>
    <t>Металлические шкафы для одежды</t>
  </si>
  <si>
    <t>Металлдан жасалған,   киім үшін</t>
  </si>
  <si>
    <t>4.1.7</t>
  </si>
  <si>
    <t>Күш машиналары және жабдықтар</t>
  </si>
  <si>
    <t>Үздіксіз қоректеу көзі (ҮҚК)</t>
  </si>
  <si>
    <t>Источник бесперебойного питания (ИБП)</t>
  </si>
  <si>
    <t>CTiP интаглио баспа формаларын жасауға арналған жабдық үшін</t>
  </si>
  <si>
    <t>Для оборудования для изготовления интаглио печатных форм CTiP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</si>
</sst>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р_._-;\-* #,##0.00_р_._-;_-* &quot;-&quot;??_р_._-;_-@_-"/>
  </numFmts>
  <fonts count="4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20"/>
      <color theme="1"/>
      <name val="Times New Roman"/>
      <family val="1"/>
      <charset val="204"/>
    </font>
    <font>
      <sz val="10"/>
      <color theme="1"/>
      <name val="Calibri"/>
      <family val="2"/>
      <scheme val="minor"/>
    </font>
    <font>
      <sz val="16"/>
      <color theme="1"/>
      <name val="Calibri"/>
      <family val="2"/>
      <scheme val="minor"/>
    </font>
    <font>
      <sz val="14"/>
      <color theme="1"/>
      <name val="Calibri"/>
      <family val="2"/>
      <scheme val="minor"/>
    </font>
    <font>
      <sz val="12"/>
      <color theme="1"/>
      <name val="Calibri"/>
      <family val="2"/>
      <scheme val="minor"/>
    </font>
    <font>
      <sz val="16"/>
      <color theme="1"/>
      <name val="Calibri"/>
      <family val="2"/>
      <charset val="204"/>
      <scheme val="minor"/>
    </font>
    <font>
      <sz val="14"/>
      <color theme="1"/>
      <name val="Calibri"/>
      <family val="2"/>
      <charset val="204"/>
      <scheme val="minor"/>
    </font>
    <font>
      <sz val="12"/>
      <color theme="1"/>
      <name val="Calibri"/>
      <family val="2"/>
      <charset val="204"/>
      <scheme val="minor"/>
    </font>
    <font>
      <sz val="11"/>
      <color theme="1"/>
      <name val="Calibri"/>
      <family val="2"/>
      <scheme val="minor"/>
    </font>
    <font>
      <sz val="10"/>
      <name val="Arial Cyr"/>
      <charset val="204"/>
    </font>
    <font>
      <sz val="22"/>
      <color theme="1"/>
      <name val="Times New Roman"/>
      <family val="1"/>
      <charset val="204"/>
    </font>
    <font>
      <sz val="14"/>
      <color theme="1"/>
      <name val="Times New Roman"/>
      <family val="1"/>
      <charset val="204"/>
    </font>
    <font>
      <b/>
      <sz val="14"/>
      <color theme="1"/>
      <name val="Times New Roman"/>
      <family val="1"/>
      <charset val="204"/>
    </font>
    <font>
      <b/>
      <sz val="22"/>
      <color theme="1"/>
      <name val="Times New Roman"/>
      <family val="1"/>
      <charset val="204"/>
    </font>
    <font>
      <sz val="22"/>
      <color theme="1"/>
      <name val="Calibri"/>
      <family val="2"/>
      <scheme val="minor"/>
    </font>
    <font>
      <b/>
      <sz val="24"/>
      <color theme="1"/>
      <name val="Times New Roman"/>
      <family val="1"/>
      <charset val="204"/>
    </font>
    <font>
      <sz val="24"/>
      <color theme="1"/>
      <name val="Calibri"/>
      <family val="2"/>
      <scheme val="minor"/>
    </font>
    <font>
      <sz val="16"/>
      <color theme="1"/>
      <name val="Times New Roman"/>
      <family val="1"/>
      <charset val="204"/>
    </font>
    <font>
      <sz val="10"/>
      <color theme="1"/>
      <name val="Times New Roman"/>
      <family val="1"/>
      <charset val="204"/>
    </font>
    <font>
      <sz val="36"/>
      <color theme="1"/>
      <name val="Times New Roman"/>
      <family val="1"/>
      <charset val="204"/>
    </font>
    <font>
      <sz val="36"/>
      <color theme="1"/>
      <name val="Calibri"/>
      <family val="2"/>
      <scheme val="minor"/>
    </font>
    <font>
      <sz val="18"/>
      <color theme="1"/>
      <name val="Times New Roman"/>
      <family val="1"/>
      <charset val="204"/>
    </font>
    <font>
      <b/>
      <sz val="26"/>
      <color theme="1"/>
      <name val="Times New Roman"/>
      <family val="1"/>
      <charset val="204"/>
    </font>
    <font>
      <sz val="26"/>
      <color theme="1"/>
      <name val="Times New Roman"/>
      <family val="1"/>
      <charset val="204"/>
    </font>
    <font>
      <b/>
      <sz val="28"/>
      <color theme="1"/>
      <name val="Times New Roman"/>
      <family val="1"/>
      <charset val="204"/>
    </font>
  </fonts>
  <fills count="4">
    <fill>
      <patternFill patternType="none"/>
    </fill>
    <fill>
      <patternFill patternType="gray125"/>
    </fill>
    <fill>
      <patternFill patternType="solid">
        <fgColor rgb="FF99FFCC"/>
        <bgColor indexed="64"/>
      </patternFill>
    </fill>
    <fill>
      <patternFill patternType="solid">
        <fgColor rgb="FFFFFF9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5">
    <xf numFmtId="0" fontId="0" fillId="0" borderId="0"/>
    <xf numFmtId="0" fontId="16" fillId="0" borderId="0"/>
    <xf numFmtId="0" fontId="15" fillId="0" borderId="0"/>
    <xf numFmtId="0" fontId="14" fillId="0" borderId="0"/>
    <xf numFmtId="164" fontId="27" fillId="0" borderId="0" applyFont="0" applyFill="0" applyBorder="0" applyAlignment="0" applyProtection="0"/>
    <xf numFmtId="164" fontId="26" fillId="0" borderId="0" applyFont="0" applyFill="0" applyBorder="0" applyAlignment="0" applyProtection="0"/>
    <xf numFmtId="0" fontId="14" fillId="0" borderId="0"/>
    <xf numFmtId="0" fontId="26"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164" fontId="27" fillId="0" borderId="0" applyFont="0" applyFill="0" applyBorder="0" applyAlignment="0" applyProtection="0"/>
    <xf numFmtId="0" fontId="27"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19" fillId="0" borderId="0" xfId="0" applyFont="1"/>
    <xf numFmtId="0" fontId="20" fillId="0" borderId="0" xfId="0" applyFont="1"/>
    <xf numFmtId="0" fontId="21" fillId="0" borderId="0" xfId="0" applyFont="1" applyAlignment="1">
      <alignment wrapText="1"/>
    </xf>
    <xf numFmtId="0" fontId="21" fillId="0" borderId="0" xfId="0" applyFont="1"/>
    <xf numFmtId="0" fontId="22" fillId="0" borderId="0" xfId="0" applyFont="1"/>
    <xf numFmtId="0" fontId="0" fillId="0" borderId="0" xfId="0"/>
    <xf numFmtId="0" fontId="32" fillId="0" borderId="0" xfId="0" applyFont="1"/>
    <xf numFmtId="4" fontId="28" fillId="0" borderId="1" xfId="0" applyNumberFormat="1" applyFont="1" applyBorder="1" applyAlignment="1">
      <alignment horizontal="center" wrapText="1"/>
    </xf>
    <xf numFmtId="0" fontId="29" fillId="0" borderId="1" xfId="2" applyFont="1" applyBorder="1" applyAlignment="1"/>
    <xf numFmtId="0" fontId="31" fillId="0" borderId="1" xfId="2" applyFont="1" applyBorder="1" applyAlignment="1">
      <alignment vertical="center"/>
    </xf>
    <xf numFmtId="0" fontId="31" fillId="0" borderId="1" xfId="2" applyFont="1" applyBorder="1" applyAlignment="1">
      <alignment horizontal="center" vertical="center" wrapText="1"/>
    </xf>
    <xf numFmtId="4" fontId="33" fillId="0" borderId="1" xfId="2" applyNumberFormat="1" applyFont="1" applyBorder="1" applyAlignment="1">
      <alignment horizontal="center" vertical="center"/>
    </xf>
    <xf numFmtId="4" fontId="31" fillId="0" borderId="1" xfId="2" applyNumberFormat="1" applyFont="1" applyBorder="1" applyAlignment="1">
      <alignment horizontal="center" vertical="center"/>
    </xf>
    <xf numFmtId="0" fontId="15" fillId="0" borderId="0" xfId="2"/>
    <xf numFmtId="0" fontId="23" fillId="0" borderId="0" xfId="2" applyFont="1"/>
    <xf numFmtId="0" fontId="24" fillId="0" borderId="0" xfId="2" applyFont="1" applyAlignment="1">
      <alignment wrapText="1"/>
    </xf>
    <xf numFmtId="0" fontId="24" fillId="0" borderId="0" xfId="2" applyFont="1"/>
    <xf numFmtId="0" fontId="25" fillId="0" borderId="0" xfId="2" applyFont="1"/>
    <xf numFmtId="0" fontId="18" fillId="0" borderId="1" xfId="2" applyFont="1" applyBorder="1" applyAlignment="1">
      <alignment horizontal="center" vertical="center" wrapText="1"/>
    </xf>
    <xf numFmtId="0" fontId="36" fillId="0" borderId="1" xfId="2" applyFont="1" applyBorder="1" applyAlignment="1">
      <alignment horizontal="center" vertical="center"/>
    </xf>
    <xf numFmtId="0" fontId="36" fillId="0" borderId="1" xfId="2" applyFont="1" applyBorder="1" applyAlignment="1">
      <alignment horizontal="center" vertical="center" wrapText="1"/>
    </xf>
    <xf numFmtId="0" fontId="17" fillId="0" borderId="1" xfId="2" applyFont="1" applyBorder="1" applyAlignment="1">
      <alignment horizontal="center" vertical="center"/>
    </xf>
    <xf numFmtId="0" fontId="38" fillId="0" borderId="0" xfId="0" applyFont="1"/>
    <xf numFmtId="0" fontId="39" fillId="0" borderId="0" xfId="2" applyFont="1"/>
    <xf numFmtId="0" fontId="35" fillId="0" borderId="0" xfId="2" applyFont="1"/>
    <xf numFmtId="0" fontId="29" fillId="0" borderId="0" xfId="2" applyFont="1" applyAlignment="1">
      <alignment horizontal="center" wrapText="1"/>
    </xf>
    <xf numFmtId="0" fontId="35" fillId="0" borderId="0" xfId="2" applyFont="1" applyAlignment="1">
      <alignment horizontal="center"/>
    </xf>
    <xf numFmtId="0" fontId="29" fillId="0" borderId="0" xfId="2" applyFont="1" applyAlignment="1">
      <alignment horizontal="center"/>
    </xf>
    <xf numFmtId="0" fontId="17" fillId="0" borderId="0" xfId="2" applyFont="1" applyAlignment="1">
      <alignment horizontal="center"/>
    </xf>
    <xf numFmtId="0" fontId="41" fillId="0" borderId="1" xfId="2" applyFont="1" applyBorder="1" applyAlignment="1">
      <alignment wrapText="1"/>
    </xf>
    <xf numFmtId="4" fontId="41" fillId="0" borderId="1" xfId="2" applyNumberFormat="1" applyFont="1" applyBorder="1" applyAlignment="1"/>
    <xf numFmtId="4" fontId="41" fillId="0" borderId="1" xfId="0" applyNumberFormat="1" applyFont="1" applyBorder="1" applyAlignment="1">
      <alignment horizontal="right" wrapText="1"/>
    </xf>
    <xf numFmtId="4" fontId="40" fillId="0" borderId="1" xfId="2" applyNumberFormat="1" applyFont="1" applyBorder="1" applyAlignment="1">
      <alignment vertical="center"/>
    </xf>
    <xf numFmtId="49" fontId="30" fillId="2" borderId="1" xfId="1" applyNumberFormat="1" applyFont="1" applyFill="1" applyBorder="1" applyAlignment="1">
      <alignment horizontal="center"/>
    </xf>
    <xf numFmtId="0" fontId="33" fillId="2" borderId="1" xfId="1" applyFont="1" applyFill="1" applyBorder="1" applyAlignment="1">
      <alignment horizontal="center" vertical="center"/>
    </xf>
    <xf numFmtId="4" fontId="40" fillId="2" borderId="1" xfId="1" applyNumberFormat="1" applyFont="1" applyFill="1" applyBorder="1" applyAlignment="1">
      <alignment vertical="center"/>
    </xf>
    <xf numFmtId="4" fontId="33" fillId="2" borderId="1" xfId="1" applyNumberFormat="1" applyFont="1" applyFill="1" applyBorder="1" applyAlignment="1">
      <alignment horizontal="center" vertical="center"/>
    </xf>
    <xf numFmtId="0" fontId="34" fillId="2" borderId="0" xfId="0" applyFont="1" applyFill="1"/>
    <xf numFmtId="0" fontId="33" fillId="2" borderId="2" xfId="1" applyFont="1" applyFill="1" applyBorder="1" applyAlignment="1">
      <alignment horizontal="left" vertical="center" wrapText="1"/>
    </xf>
    <xf numFmtId="0" fontId="33" fillId="2" borderId="3" xfId="1" applyFont="1" applyFill="1" applyBorder="1" applyAlignment="1">
      <alignment horizontal="left" vertical="center" wrapText="1"/>
    </xf>
    <xf numFmtId="0" fontId="33" fillId="2" borderId="4" xfId="1" applyFont="1" applyFill="1" applyBorder="1" applyAlignment="1">
      <alignment horizontal="left" vertical="center" wrapText="1"/>
    </xf>
    <xf numFmtId="0" fontId="42" fillId="0" borderId="2" xfId="2" applyFont="1" applyBorder="1" applyAlignment="1">
      <alignment horizontal="left" vertical="center"/>
    </xf>
    <xf numFmtId="0" fontId="42" fillId="0" borderId="3" xfId="2" applyFont="1" applyBorder="1" applyAlignment="1">
      <alignment horizontal="left" vertical="center"/>
    </xf>
    <xf numFmtId="0" fontId="42" fillId="0" borderId="4" xfId="2" applyFont="1" applyBorder="1" applyAlignment="1">
      <alignment horizontal="left" vertical="center"/>
    </xf>
    <xf numFmtId="0" fontId="37" fillId="0" borderId="0" xfId="2" applyFont="1" applyAlignment="1">
      <alignment horizontal="center"/>
    </xf>
    <xf numFmtId="0" fontId="18" fillId="0" borderId="1" xfId="2" applyFont="1" applyBorder="1" applyAlignment="1">
      <alignment horizontal="center" vertical="center" wrapText="1"/>
    </xf>
    <xf numFmtId="0" fontId="18" fillId="0" borderId="1" xfId="2" applyFont="1" applyBorder="1" applyAlignment="1">
      <alignment horizontal="center" vertical="center"/>
    </xf>
    <xf numFmtId="0" fontId="18" fillId="0" borderId="2" xfId="2" applyFont="1" applyBorder="1" applyAlignment="1">
      <alignment horizontal="center" vertical="center"/>
    </xf>
    <xf numFmtId="0" fontId="18" fillId="0" borderId="3" xfId="2" applyFont="1" applyBorder="1" applyAlignment="1">
      <alignment horizontal="center" vertical="center"/>
    </xf>
    <xf numFmtId="0" fontId="18" fillId="0" borderId="4" xfId="2" applyFont="1" applyBorder="1" applyAlignment="1">
      <alignment horizontal="center" vertical="center"/>
    </xf>
    <xf numFmtId="0" fontId="18" fillId="0" borderId="6" xfId="2" applyFont="1" applyBorder="1" applyAlignment="1">
      <alignment horizontal="center" vertical="center" wrapText="1"/>
    </xf>
    <xf numFmtId="0" fontId="18" fillId="0" borderId="5" xfId="2" applyFont="1" applyBorder="1" applyAlignment="1">
      <alignment horizontal="center" vertical="center" wrapText="1"/>
    </xf>
    <xf numFmtId="49" fontId="30" fillId="3" borderId="1" xfId="1" applyNumberFormat="1" applyFont="1" applyFill="1" applyBorder="1" applyAlignment="1">
      <alignment horizontal="center"/>
    </xf>
    <xf numFmtId="0" fontId="33" fillId="3" borderId="2" xfId="1" applyFont="1" applyFill="1" applyBorder="1" applyAlignment="1">
      <alignment horizontal="left" vertical="center" wrapText="1"/>
    </xf>
    <xf numFmtId="0" fontId="33" fillId="3" borderId="3" xfId="1" applyFont="1" applyFill="1" applyBorder="1" applyAlignment="1">
      <alignment horizontal="left" vertical="center" wrapText="1"/>
    </xf>
    <xf numFmtId="0" fontId="33" fillId="3" borderId="4" xfId="1" applyFont="1" applyFill="1" applyBorder="1" applyAlignment="1">
      <alignment horizontal="left" vertical="center" wrapText="1"/>
    </xf>
    <xf numFmtId="0" fontId="33" fillId="3" borderId="1" xfId="1" applyFont="1" applyFill="1" applyBorder="1" applyAlignment="1">
      <alignment horizontal="center" vertical="center"/>
    </xf>
    <xf numFmtId="4" fontId="40" fillId="3" borderId="1" xfId="1" applyNumberFormat="1" applyFont="1" applyFill="1" applyBorder="1" applyAlignment="1">
      <alignment vertical="center"/>
    </xf>
    <xf numFmtId="4" fontId="33" fillId="3" borderId="1" xfId="1" applyNumberFormat="1" applyFont="1" applyFill="1" applyBorder="1" applyAlignment="1">
      <alignment horizontal="center" vertical="center"/>
    </xf>
    <xf numFmtId="0" fontId="34" fillId="3" borderId="0" xfId="0" applyFont="1" applyFill="1"/>
  </cellXfs>
  <cellStyles count="35">
    <cellStyle name="Обычный" xfId="0" builtinId="0"/>
    <cellStyle name="Обычный 2" xfId="27"/>
    <cellStyle name="Обычный 3" xfId="2"/>
    <cellStyle name="Обычный 3 10" xfId="20"/>
    <cellStyle name="Обычный 3 11" xfId="22"/>
    <cellStyle name="Обычный 3 12" xfId="24"/>
    <cellStyle name="Обычный 3 13" xfId="28"/>
    <cellStyle name="Обычный 3 14" xfId="29"/>
    <cellStyle name="Обычный 3 15" xfId="31"/>
    <cellStyle name="Обычный 3 16" xfId="33"/>
    <cellStyle name="Обычный 3 2" xfId="1"/>
    <cellStyle name="Обычный 3 2 10" xfId="23"/>
    <cellStyle name="Обычный 3 2 11" xfId="25"/>
    <cellStyle name="Обычный 3 2 12" xfId="30"/>
    <cellStyle name="Обычный 3 2 13" xfId="32"/>
    <cellStyle name="Обычный 3 2 14" xfId="34"/>
    <cellStyle name="Обычный 3 2 2" xfId="6"/>
    <cellStyle name="Обычный 3 2 3" xfId="9"/>
    <cellStyle name="Обычный 3 2 4" xfId="11"/>
    <cellStyle name="Обычный 3 2 5" xfId="13"/>
    <cellStyle name="Обычный 3 2 6" xfId="15"/>
    <cellStyle name="Обычный 3 2 7" xfId="17"/>
    <cellStyle name="Обычный 3 2 8" xfId="19"/>
    <cellStyle name="Обычный 3 2 9" xfId="21"/>
    <cellStyle name="Обычный 3 3" xfId="3"/>
    <cellStyle name="Обычный 3 4" xfId="8"/>
    <cellStyle name="Обычный 3 5" xfId="10"/>
    <cellStyle name="Обычный 3 6" xfId="12"/>
    <cellStyle name="Обычный 3 7" xfId="14"/>
    <cellStyle name="Обычный 3 8" xfId="16"/>
    <cellStyle name="Обычный 3 9" xfId="18"/>
    <cellStyle name="Обычный 4" xfId="7"/>
    <cellStyle name="Финансовый 10" xfId="4"/>
    <cellStyle name="Финансовый 2" xfId="5"/>
    <cellStyle name="Финансовый 2 2" xfId="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6"/>
  <sheetViews>
    <sheetView tabSelected="1" view="pageBreakPreview" topLeftCell="A49" zoomScale="40" zoomScaleNormal="59" zoomScaleSheetLayoutView="40" workbookViewId="0">
      <selection activeCell="A9" sqref="A9:XFD56"/>
    </sheetView>
  </sheetViews>
  <sheetFormatPr defaultRowHeight="21" x14ac:dyDescent="0.35"/>
  <cols>
    <col min="1" max="1" width="11.42578125" style="6" customWidth="1"/>
    <col min="2" max="2" width="50.42578125" style="6" customWidth="1"/>
    <col min="3" max="3" width="43.85546875" style="6" customWidth="1"/>
    <col min="4" max="4" width="70.5703125" style="2" customWidth="1"/>
    <col min="5" max="5" width="77.28515625" style="2" customWidth="1"/>
    <col min="6" max="6" width="14.5703125" style="3" customWidth="1"/>
    <col min="7" max="7" width="22.7109375" style="6" customWidth="1"/>
    <col min="8" max="8" width="39.7109375" style="6" customWidth="1"/>
    <col min="9" max="9" width="20.28515625" style="2" customWidth="1"/>
    <col min="10" max="10" width="11.85546875" style="4" customWidth="1"/>
    <col min="11" max="11" width="16" style="6" customWidth="1"/>
    <col min="12" max="12" width="31" style="6" customWidth="1"/>
    <col min="13" max="13" width="36.5703125" style="6" customWidth="1"/>
    <col min="14" max="14" width="38" style="6" customWidth="1"/>
    <col min="15" max="15" width="16.85546875" style="5" customWidth="1"/>
    <col min="16" max="16" width="15.7109375" style="4" customWidth="1"/>
    <col min="17" max="17" width="27.7109375" style="6" customWidth="1"/>
    <col min="18" max="18" width="37.7109375" style="6" customWidth="1"/>
    <col min="19" max="19" width="20.5703125" style="5" customWidth="1"/>
    <col min="20" max="20" width="14.42578125" style="6" customWidth="1"/>
    <col min="21" max="16384" width="9.140625" style="6"/>
  </cols>
  <sheetData>
    <row r="1" spans="1:19" ht="45" customHeight="1" x14ac:dyDescent="0.35">
      <c r="A1" s="24"/>
      <c r="B1" s="24"/>
      <c r="C1" s="24"/>
      <c r="D1" s="25"/>
      <c r="E1" s="25"/>
      <c r="F1" s="26"/>
      <c r="G1" s="24"/>
      <c r="H1" s="24"/>
      <c r="I1" s="27"/>
      <c r="J1" s="28"/>
      <c r="K1" s="24"/>
      <c r="L1" s="24"/>
      <c r="M1" s="24"/>
      <c r="N1" s="24"/>
      <c r="O1" s="29"/>
      <c r="P1" s="28"/>
      <c r="Q1" s="24"/>
      <c r="R1" s="24"/>
      <c r="S1" s="29"/>
    </row>
    <row r="2" spans="1:19" s="23" customFormat="1" ht="46.5" x14ac:dyDescent="0.7">
      <c r="A2" s="45" t="s">
        <v>15</v>
      </c>
      <c r="B2" s="45"/>
      <c r="C2" s="45"/>
      <c r="D2" s="45"/>
      <c r="E2" s="45"/>
      <c r="F2" s="45"/>
      <c r="G2" s="45"/>
      <c r="H2" s="45"/>
      <c r="I2" s="45"/>
      <c r="J2" s="45"/>
      <c r="K2" s="45"/>
      <c r="L2" s="45"/>
      <c r="M2" s="45"/>
      <c r="N2" s="45"/>
      <c r="O2" s="45"/>
      <c r="P2" s="45"/>
      <c r="Q2" s="45"/>
      <c r="R2" s="45"/>
      <c r="S2" s="45"/>
    </row>
    <row r="3" spans="1:19" s="23" customFormat="1" ht="46.5" customHeight="1" x14ac:dyDescent="0.7">
      <c r="A3" s="45" t="s">
        <v>16</v>
      </c>
      <c r="B3" s="45"/>
      <c r="C3" s="45"/>
      <c r="D3" s="45"/>
      <c r="E3" s="45"/>
      <c r="F3" s="45"/>
      <c r="G3" s="45"/>
      <c r="H3" s="45"/>
      <c r="I3" s="45"/>
      <c r="J3" s="45"/>
      <c r="K3" s="45"/>
      <c r="L3" s="45"/>
      <c r="M3" s="45"/>
      <c r="N3" s="45"/>
      <c r="O3" s="45"/>
      <c r="P3" s="45"/>
      <c r="Q3" s="45"/>
      <c r="R3" s="45"/>
      <c r="S3" s="45"/>
    </row>
    <row r="4" spans="1:19" ht="42" customHeight="1" x14ac:dyDescent="0.35">
      <c r="A4" s="14"/>
      <c r="B4" s="14"/>
      <c r="C4" s="14"/>
      <c r="D4" s="15"/>
      <c r="E4" s="15"/>
      <c r="F4" s="16"/>
      <c r="G4" s="14"/>
      <c r="H4" s="14"/>
      <c r="I4" s="15"/>
      <c r="J4" s="17"/>
      <c r="K4" s="14"/>
      <c r="L4" s="14"/>
      <c r="M4" s="14"/>
      <c r="N4" s="14"/>
      <c r="O4" s="18"/>
      <c r="P4" s="17"/>
      <c r="Q4" s="14"/>
      <c r="R4" s="14"/>
      <c r="S4" s="18"/>
    </row>
    <row r="5" spans="1:19" ht="24.75" customHeight="1" x14ac:dyDescent="0.25">
      <c r="A5" s="46" t="s">
        <v>0</v>
      </c>
      <c r="B5" s="46" t="s">
        <v>1</v>
      </c>
      <c r="C5" s="46" t="s">
        <v>2</v>
      </c>
      <c r="D5" s="46" t="s">
        <v>3</v>
      </c>
      <c r="E5" s="46" t="s">
        <v>4</v>
      </c>
      <c r="F5" s="47" t="s">
        <v>5</v>
      </c>
      <c r="G5" s="47"/>
      <c r="H5" s="47"/>
      <c r="I5" s="47"/>
      <c r="J5" s="48" t="s">
        <v>6</v>
      </c>
      <c r="K5" s="49"/>
      <c r="L5" s="49"/>
      <c r="M5" s="49"/>
      <c r="N5" s="49"/>
      <c r="O5" s="50"/>
      <c r="P5" s="47" t="s">
        <v>7</v>
      </c>
      <c r="Q5" s="47"/>
      <c r="R5" s="47"/>
      <c r="S5" s="47"/>
    </row>
    <row r="6" spans="1:19" ht="33" customHeight="1" x14ac:dyDescent="0.25">
      <c r="A6" s="46"/>
      <c r="B6" s="46"/>
      <c r="C6" s="46"/>
      <c r="D6" s="46"/>
      <c r="E6" s="46"/>
      <c r="F6" s="46" t="s">
        <v>8</v>
      </c>
      <c r="G6" s="46" t="s">
        <v>9</v>
      </c>
      <c r="H6" s="46" t="s">
        <v>10</v>
      </c>
      <c r="I6" s="46" t="s">
        <v>11</v>
      </c>
      <c r="J6" s="46" t="s">
        <v>8</v>
      </c>
      <c r="K6" s="47" t="s">
        <v>9</v>
      </c>
      <c r="L6" s="47"/>
      <c r="M6" s="47" t="s">
        <v>10</v>
      </c>
      <c r="N6" s="47"/>
      <c r="O6" s="46" t="s">
        <v>11</v>
      </c>
      <c r="P6" s="46" t="s">
        <v>8</v>
      </c>
      <c r="Q6" s="47" t="s">
        <v>9</v>
      </c>
      <c r="R6" s="46" t="s">
        <v>10</v>
      </c>
      <c r="S6" s="51" t="s">
        <v>11</v>
      </c>
    </row>
    <row r="7" spans="1:19" ht="102" customHeight="1" x14ac:dyDescent="0.25">
      <c r="A7" s="46"/>
      <c r="B7" s="46"/>
      <c r="C7" s="46"/>
      <c r="D7" s="46"/>
      <c r="E7" s="46"/>
      <c r="F7" s="46"/>
      <c r="G7" s="46"/>
      <c r="H7" s="46"/>
      <c r="I7" s="46"/>
      <c r="J7" s="46"/>
      <c r="K7" s="19" t="s">
        <v>12</v>
      </c>
      <c r="L7" s="19" t="s">
        <v>13</v>
      </c>
      <c r="M7" s="19" t="s">
        <v>12</v>
      </c>
      <c r="N7" s="19" t="s">
        <v>13</v>
      </c>
      <c r="O7" s="46"/>
      <c r="P7" s="46"/>
      <c r="Q7" s="47"/>
      <c r="R7" s="46"/>
      <c r="S7" s="52"/>
    </row>
    <row r="8" spans="1:19" s="1" customFormat="1" ht="17.25" customHeight="1" x14ac:dyDescent="0.2">
      <c r="A8" s="20">
        <v>1</v>
      </c>
      <c r="B8" s="20">
        <v>2</v>
      </c>
      <c r="C8" s="20">
        <v>3</v>
      </c>
      <c r="D8" s="20">
        <v>4</v>
      </c>
      <c r="E8" s="20">
        <v>5</v>
      </c>
      <c r="F8" s="21">
        <v>6</v>
      </c>
      <c r="G8" s="20">
        <v>7</v>
      </c>
      <c r="H8" s="20">
        <v>8</v>
      </c>
      <c r="I8" s="20">
        <v>9</v>
      </c>
      <c r="J8" s="20">
        <v>10</v>
      </c>
      <c r="K8" s="20">
        <v>11</v>
      </c>
      <c r="L8" s="20">
        <v>12</v>
      </c>
      <c r="M8" s="20">
        <v>13</v>
      </c>
      <c r="N8" s="20">
        <v>14</v>
      </c>
      <c r="O8" s="22">
        <v>15</v>
      </c>
      <c r="P8" s="20">
        <v>16</v>
      </c>
      <c r="Q8" s="20">
        <v>17</v>
      </c>
      <c r="R8" s="20">
        <v>18</v>
      </c>
      <c r="S8" s="22">
        <v>19</v>
      </c>
    </row>
    <row r="9" spans="1:19" s="38" customFormat="1" ht="32.25" customHeight="1" x14ac:dyDescent="0.5">
      <c r="A9" s="34" t="s">
        <v>21</v>
      </c>
      <c r="B9" s="39" t="s">
        <v>22</v>
      </c>
      <c r="C9" s="40"/>
      <c r="D9" s="40"/>
      <c r="E9" s="41"/>
      <c r="F9" s="35"/>
      <c r="G9" s="36">
        <f>SUM(G10:G10)</f>
        <v>15</v>
      </c>
      <c r="H9" s="36">
        <f>SUM(H10:H10)</f>
        <v>636435</v>
      </c>
      <c r="I9" s="37"/>
      <c r="J9" s="37"/>
      <c r="K9" s="36">
        <f>SUM(K10:K10)</f>
        <v>0</v>
      </c>
      <c r="L9" s="36">
        <f>SUM(L10:L10)</f>
        <v>0</v>
      </c>
      <c r="M9" s="36">
        <f>SUM(M10:M10)</f>
        <v>86780</v>
      </c>
      <c r="N9" s="36">
        <f>SUM(N10:N10)</f>
        <v>0</v>
      </c>
      <c r="O9" s="37"/>
      <c r="P9" s="37"/>
      <c r="Q9" s="36">
        <f>SUM(Q10:Q10)</f>
        <v>15</v>
      </c>
      <c r="R9" s="36">
        <f>SUM(R10:R10)</f>
        <v>549655</v>
      </c>
      <c r="S9" s="37"/>
    </row>
    <row r="10" spans="1:19" ht="102.75" customHeight="1" x14ac:dyDescent="0.45">
      <c r="A10" s="9"/>
      <c r="B10" s="30" t="s">
        <v>23</v>
      </c>
      <c r="C10" s="30" t="s">
        <v>24</v>
      </c>
      <c r="D10" s="30" t="s">
        <v>25</v>
      </c>
      <c r="E10" s="30" t="s">
        <v>26</v>
      </c>
      <c r="F10" s="8" t="s">
        <v>17</v>
      </c>
      <c r="G10" s="31">
        <v>15</v>
      </c>
      <c r="H10" s="32">
        <v>636435</v>
      </c>
      <c r="I10" s="8" t="s">
        <v>19</v>
      </c>
      <c r="J10" s="8"/>
      <c r="K10" s="32"/>
      <c r="L10" s="32"/>
      <c r="M10" s="32">
        <v>86780</v>
      </c>
      <c r="N10" s="32"/>
      <c r="O10" s="8"/>
      <c r="P10" s="8" t="s">
        <v>17</v>
      </c>
      <c r="Q10" s="31">
        <v>15</v>
      </c>
      <c r="R10" s="32">
        <f>H10-M10</f>
        <v>549655</v>
      </c>
      <c r="S10" s="8" t="s">
        <v>19</v>
      </c>
    </row>
    <row r="11" spans="1:19" s="38" customFormat="1" ht="32.25" customHeight="1" x14ac:dyDescent="0.5">
      <c r="A11" s="34" t="s">
        <v>27</v>
      </c>
      <c r="B11" s="39" t="s">
        <v>28</v>
      </c>
      <c r="C11" s="40"/>
      <c r="D11" s="40"/>
      <c r="E11" s="41"/>
      <c r="F11" s="35"/>
      <c r="G11" s="36">
        <f>SUM(G12:G12)</f>
        <v>0</v>
      </c>
      <c r="H11" s="36">
        <f>SUM(H12:H12)</f>
        <v>0</v>
      </c>
      <c r="I11" s="37"/>
      <c r="J11" s="37"/>
      <c r="K11" s="36">
        <f>SUM(K12:K12)</f>
        <v>0</v>
      </c>
      <c r="L11" s="36">
        <f>SUM(L12:L12)</f>
        <v>20</v>
      </c>
      <c r="M11" s="36">
        <f>SUM(M12:M12)</f>
        <v>0</v>
      </c>
      <c r="N11" s="36">
        <f>SUM(N12:N12)</f>
        <v>86780</v>
      </c>
      <c r="O11" s="37"/>
      <c r="P11" s="37"/>
      <c r="Q11" s="36">
        <f>SUM(Q12:Q12)</f>
        <v>20</v>
      </c>
      <c r="R11" s="36">
        <f>SUM(R12:R12)</f>
        <v>86780</v>
      </c>
      <c r="S11" s="37"/>
    </row>
    <row r="12" spans="1:19" ht="102.75" customHeight="1" x14ac:dyDescent="0.45">
      <c r="A12" s="9"/>
      <c r="B12" s="30" t="s">
        <v>29</v>
      </c>
      <c r="C12" s="30" t="s">
        <v>29</v>
      </c>
      <c r="D12" s="30" t="s">
        <v>30</v>
      </c>
      <c r="E12" s="30" t="s">
        <v>31</v>
      </c>
      <c r="F12" s="8"/>
      <c r="G12" s="31"/>
      <c r="H12" s="32"/>
      <c r="I12" s="8"/>
      <c r="J12" s="8" t="s">
        <v>17</v>
      </c>
      <c r="K12" s="32"/>
      <c r="L12" s="32">
        <v>20</v>
      </c>
      <c r="M12" s="32"/>
      <c r="N12" s="32">
        <v>86780</v>
      </c>
      <c r="O12" s="8"/>
      <c r="P12" s="8" t="s">
        <v>17</v>
      </c>
      <c r="Q12" s="31">
        <v>20</v>
      </c>
      <c r="R12" s="32">
        <v>86780</v>
      </c>
      <c r="S12" s="8" t="s">
        <v>19</v>
      </c>
    </row>
    <row r="13" spans="1:19" s="38" customFormat="1" ht="32.25" customHeight="1" x14ac:dyDescent="0.5">
      <c r="A13" s="34" t="s">
        <v>32</v>
      </c>
      <c r="B13" s="39" t="s">
        <v>33</v>
      </c>
      <c r="C13" s="40"/>
      <c r="D13" s="40"/>
      <c r="E13" s="41"/>
      <c r="F13" s="35"/>
      <c r="G13" s="36">
        <f>SUM(G14:G15)</f>
        <v>150</v>
      </c>
      <c r="H13" s="36">
        <f>SUM(H14:H15)</f>
        <v>430880</v>
      </c>
      <c r="I13" s="37"/>
      <c r="J13" s="37"/>
      <c r="K13" s="36">
        <f>SUM(K14:K15)</f>
        <v>0</v>
      </c>
      <c r="L13" s="36">
        <f>SUM(L14:L15)</f>
        <v>0</v>
      </c>
      <c r="M13" s="36">
        <f>SUM(M14:M15)</f>
        <v>59970</v>
      </c>
      <c r="N13" s="36">
        <f t="shared" ref="N13" si="0">SUM(N14:N15)</f>
        <v>0</v>
      </c>
      <c r="O13" s="37"/>
      <c r="P13" s="37"/>
      <c r="Q13" s="36">
        <f>SUM(Q14:Q15)</f>
        <v>150</v>
      </c>
      <c r="R13" s="36">
        <f>SUM(R14:R15)</f>
        <v>370910</v>
      </c>
      <c r="S13" s="37"/>
    </row>
    <row r="14" spans="1:19" ht="111.75" x14ac:dyDescent="0.45">
      <c r="A14" s="9"/>
      <c r="B14" s="30" t="s">
        <v>34</v>
      </c>
      <c r="C14" s="30" t="s">
        <v>35</v>
      </c>
      <c r="D14" s="30" t="s">
        <v>36</v>
      </c>
      <c r="E14" s="30" t="s">
        <v>37</v>
      </c>
      <c r="F14" s="8" t="s">
        <v>17</v>
      </c>
      <c r="G14" s="31">
        <v>10</v>
      </c>
      <c r="H14" s="32">
        <v>132400</v>
      </c>
      <c r="I14" s="8" t="s">
        <v>19</v>
      </c>
      <c r="J14" s="8"/>
      <c r="K14" s="32"/>
      <c r="L14" s="32"/>
      <c r="M14" s="32">
        <v>41350</v>
      </c>
      <c r="N14" s="32"/>
      <c r="O14" s="8"/>
      <c r="P14" s="8" t="s">
        <v>17</v>
      </c>
      <c r="Q14" s="31">
        <v>10</v>
      </c>
      <c r="R14" s="32">
        <f>H14-M14</f>
        <v>91050</v>
      </c>
      <c r="S14" s="8" t="s">
        <v>19</v>
      </c>
    </row>
    <row r="15" spans="1:19" ht="103.5" customHeight="1" x14ac:dyDescent="0.45">
      <c r="A15" s="9"/>
      <c r="B15" s="30" t="s">
        <v>38</v>
      </c>
      <c r="C15" s="30" t="s">
        <v>39</v>
      </c>
      <c r="D15" s="30" t="s">
        <v>40</v>
      </c>
      <c r="E15" s="30" t="s">
        <v>41</v>
      </c>
      <c r="F15" s="8" t="s">
        <v>17</v>
      </c>
      <c r="G15" s="31">
        <v>140</v>
      </c>
      <c r="H15" s="32">
        <v>298480</v>
      </c>
      <c r="I15" s="8" t="s">
        <v>19</v>
      </c>
      <c r="J15" s="8"/>
      <c r="K15" s="32"/>
      <c r="L15" s="32"/>
      <c r="M15" s="32">
        <v>18620</v>
      </c>
      <c r="N15" s="32"/>
      <c r="O15" s="8"/>
      <c r="P15" s="8" t="s">
        <v>17</v>
      </c>
      <c r="Q15" s="31">
        <v>140</v>
      </c>
      <c r="R15" s="32">
        <f>H15-M15</f>
        <v>279860</v>
      </c>
      <c r="S15" s="8" t="s">
        <v>19</v>
      </c>
    </row>
    <row r="16" spans="1:19" s="38" customFormat="1" ht="32.25" customHeight="1" x14ac:dyDescent="0.5">
      <c r="A16" s="34" t="s">
        <v>42</v>
      </c>
      <c r="B16" s="39" t="s">
        <v>43</v>
      </c>
      <c r="C16" s="40"/>
      <c r="D16" s="40"/>
      <c r="E16" s="41"/>
      <c r="F16" s="35"/>
      <c r="G16" s="36">
        <f>SUM(G17:G24)</f>
        <v>8124</v>
      </c>
      <c r="H16" s="36">
        <f>SUM(H17:H24)</f>
        <v>19009805.789999999</v>
      </c>
      <c r="I16" s="37"/>
      <c r="J16" s="37"/>
      <c r="K16" s="36">
        <f>SUM(K17:K24)</f>
        <v>0</v>
      </c>
      <c r="L16" s="36">
        <f>SUM(L17:L24)</f>
        <v>5000</v>
      </c>
      <c r="M16" s="36">
        <f>SUM(M17:M24)</f>
        <v>1838971</v>
      </c>
      <c r="N16" s="36">
        <f>SUM(N17:N24)</f>
        <v>1609998</v>
      </c>
      <c r="O16" s="37"/>
      <c r="P16" s="37"/>
      <c r="Q16" s="36">
        <f>SUM(Q17:Q24)</f>
        <v>13124</v>
      </c>
      <c r="R16" s="36">
        <f>SUM(R17:R24)</f>
        <v>18780832.789999999</v>
      </c>
      <c r="S16" s="37"/>
    </row>
    <row r="17" spans="1:19" ht="160.5" customHeight="1" x14ac:dyDescent="0.45">
      <c r="A17" s="9"/>
      <c r="B17" s="30" t="s">
        <v>44</v>
      </c>
      <c r="C17" s="30" t="s">
        <v>45</v>
      </c>
      <c r="D17" s="30" t="s">
        <v>46</v>
      </c>
      <c r="E17" s="30" t="s">
        <v>47</v>
      </c>
      <c r="F17" s="8" t="s">
        <v>48</v>
      </c>
      <c r="G17" s="31">
        <v>2000</v>
      </c>
      <c r="H17" s="32">
        <v>12124000</v>
      </c>
      <c r="I17" s="8" t="s">
        <v>49</v>
      </c>
      <c r="J17" s="8"/>
      <c r="K17" s="32"/>
      <c r="L17" s="32"/>
      <c r="M17" s="32">
        <v>315260</v>
      </c>
      <c r="N17" s="32"/>
      <c r="O17" s="8"/>
      <c r="P17" s="8" t="s">
        <v>48</v>
      </c>
      <c r="Q17" s="31">
        <f>G17-K17+L17</f>
        <v>2000</v>
      </c>
      <c r="R17" s="32">
        <f>H17-M17+N17</f>
        <v>11808740</v>
      </c>
      <c r="S17" s="8" t="s">
        <v>49</v>
      </c>
    </row>
    <row r="18" spans="1:19" ht="103.5" customHeight="1" x14ac:dyDescent="0.45">
      <c r="A18" s="9"/>
      <c r="B18" s="30" t="s">
        <v>50</v>
      </c>
      <c r="C18" s="30" t="s">
        <v>51</v>
      </c>
      <c r="D18" s="30" t="s">
        <v>52</v>
      </c>
      <c r="E18" s="30" t="s">
        <v>53</v>
      </c>
      <c r="F18" s="8" t="s">
        <v>48</v>
      </c>
      <c r="G18" s="31">
        <v>1000</v>
      </c>
      <c r="H18" s="32">
        <v>1000000</v>
      </c>
      <c r="I18" s="8" t="s">
        <v>19</v>
      </c>
      <c r="J18" s="8"/>
      <c r="K18" s="32"/>
      <c r="L18" s="32"/>
      <c r="M18" s="32">
        <v>250000</v>
      </c>
      <c r="N18" s="32"/>
      <c r="O18" s="8"/>
      <c r="P18" s="8" t="s">
        <v>48</v>
      </c>
      <c r="Q18" s="31">
        <f t="shared" ref="Q18:Q24" si="1">G18-K18+L18</f>
        <v>1000</v>
      </c>
      <c r="R18" s="32">
        <f t="shared" ref="R18:R24" si="2">H18-M18+N18</f>
        <v>750000</v>
      </c>
      <c r="S18" s="8" t="s">
        <v>19</v>
      </c>
    </row>
    <row r="19" spans="1:19" ht="111.75" x14ac:dyDescent="0.45">
      <c r="A19" s="9"/>
      <c r="B19" s="30" t="s">
        <v>54</v>
      </c>
      <c r="C19" s="30" t="s">
        <v>55</v>
      </c>
      <c r="D19" s="30" t="s">
        <v>56</v>
      </c>
      <c r="E19" s="30" t="s">
        <v>57</v>
      </c>
      <c r="F19" s="8" t="s">
        <v>17</v>
      </c>
      <c r="G19" s="31">
        <v>80</v>
      </c>
      <c r="H19" s="32">
        <v>1543000</v>
      </c>
      <c r="I19" s="8" t="s">
        <v>19</v>
      </c>
      <c r="J19" s="8"/>
      <c r="K19" s="32"/>
      <c r="L19" s="32"/>
      <c r="M19" s="32">
        <f>261938+169062</f>
        <v>431000</v>
      </c>
      <c r="N19" s="32"/>
      <c r="O19" s="8"/>
      <c r="P19" s="8" t="s">
        <v>17</v>
      </c>
      <c r="Q19" s="31">
        <f t="shared" si="1"/>
        <v>80</v>
      </c>
      <c r="R19" s="32">
        <f t="shared" si="2"/>
        <v>1112000</v>
      </c>
      <c r="S19" s="8" t="s">
        <v>19</v>
      </c>
    </row>
    <row r="20" spans="1:19" ht="111.75" x14ac:dyDescent="0.45">
      <c r="A20" s="9"/>
      <c r="B20" s="30" t="s">
        <v>58</v>
      </c>
      <c r="C20" s="30" t="s">
        <v>59</v>
      </c>
      <c r="D20" s="30" t="s">
        <v>58</v>
      </c>
      <c r="E20" s="30" t="s">
        <v>59</v>
      </c>
      <c r="F20" s="8" t="s">
        <v>17</v>
      </c>
      <c r="G20" s="31">
        <v>8</v>
      </c>
      <c r="H20" s="32">
        <v>242464</v>
      </c>
      <c r="I20" s="8" t="s">
        <v>19</v>
      </c>
      <c r="J20" s="8"/>
      <c r="K20" s="32"/>
      <c r="L20" s="32"/>
      <c r="M20" s="32">
        <v>58464</v>
      </c>
      <c r="N20" s="32"/>
      <c r="O20" s="8"/>
      <c r="P20" s="8" t="s">
        <v>17</v>
      </c>
      <c r="Q20" s="31">
        <f t="shared" si="1"/>
        <v>8</v>
      </c>
      <c r="R20" s="32">
        <f t="shared" si="2"/>
        <v>184000</v>
      </c>
      <c r="S20" s="8" t="s">
        <v>19</v>
      </c>
    </row>
    <row r="21" spans="1:19" ht="111.75" x14ac:dyDescent="0.45">
      <c r="A21" s="9"/>
      <c r="B21" s="30" t="s">
        <v>60</v>
      </c>
      <c r="C21" s="30" t="s">
        <v>61</v>
      </c>
      <c r="D21" s="30" t="s">
        <v>60</v>
      </c>
      <c r="E21" s="30" t="s">
        <v>62</v>
      </c>
      <c r="F21" s="8" t="s">
        <v>17</v>
      </c>
      <c r="G21" s="31">
        <v>10</v>
      </c>
      <c r="H21" s="32">
        <v>38201.79</v>
      </c>
      <c r="I21" s="8" t="s">
        <v>19</v>
      </c>
      <c r="J21" s="8"/>
      <c r="K21" s="32"/>
      <c r="L21" s="32"/>
      <c r="M21" s="32">
        <v>1909</v>
      </c>
      <c r="N21" s="32"/>
      <c r="O21" s="8"/>
      <c r="P21" s="8" t="s">
        <v>17</v>
      </c>
      <c r="Q21" s="31">
        <f t="shared" si="1"/>
        <v>10</v>
      </c>
      <c r="R21" s="32">
        <f t="shared" si="2"/>
        <v>36292.79</v>
      </c>
      <c r="S21" s="8" t="s">
        <v>19</v>
      </c>
    </row>
    <row r="22" spans="1:19" ht="111.75" x14ac:dyDescent="0.45">
      <c r="A22" s="9"/>
      <c r="B22" s="30" t="s">
        <v>63</v>
      </c>
      <c r="C22" s="30" t="s">
        <v>64</v>
      </c>
      <c r="D22" s="30" t="s">
        <v>56</v>
      </c>
      <c r="E22" s="30" t="s">
        <v>57</v>
      </c>
      <c r="F22" s="8" t="s">
        <v>65</v>
      </c>
      <c r="G22" s="31">
        <v>2</v>
      </c>
      <c r="H22" s="32">
        <v>301138</v>
      </c>
      <c r="I22" s="8" t="s">
        <v>19</v>
      </c>
      <c r="J22" s="8"/>
      <c r="K22" s="32"/>
      <c r="L22" s="32"/>
      <c r="M22" s="32">
        <v>52138</v>
      </c>
      <c r="N22" s="32"/>
      <c r="O22" s="8"/>
      <c r="P22" s="8" t="s">
        <v>65</v>
      </c>
      <c r="Q22" s="31">
        <f t="shared" si="1"/>
        <v>2</v>
      </c>
      <c r="R22" s="32">
        <f t="shared" si="2"/>
        <v>249000</v>
      </c>
      <c r="S22" s="8" t="s">
        <v>19</v>
      </c>
    </row>
    <row r="23" spans="1:19" ht="111.75" x14ac:dyDescent="0.45">
      <c r="A23" s="9"/>
      <c r="B23" s="30" t="s">
        <v>66</v>
      </c>
      <c r="C23" s="30" t="s">
        <v>67</v>
      </c>
      <c r="D23" s="30" t="s">
        <v>68</v>
      </c>
      <c r="E23" s="30" t="s">
        <v>69</v>
      </c>
      <c r="F23" s="8" t="s">
        <v>17</v>
      </c>
      <c r="G23" s="31">
        <v>24</v>
      </c>
      <c r="H23" s="32">
        <v>2151000</v>
      </c>
      <c r="I23" s="8" t="s">
        <v>19</v>
      </c>
      <c r="J23" s="8"/>
      <c r="K23" s="32"/>
      <c r="L23" s="32"/>
      <c r="M23" s="32">
        <v>730200</v>
      </c>
      <c r="N23" s="32"/>
      <c r="O23" s="8"/>
      <c r="P23" s="8" t="s">
        <v>17</v>
      </c>
      <c r="Q23" s="31">
        <f t="shared" si="1"/>
        <v>24</v>
      </c>
      <c r="R23" s="32">
        <f t="shared" si="2"/>
        <v>1420800</v>
      </c>
      <c r="S23" s="8" t="s">
        <v>19</v>
      </c>
    </row>
    <row r="24" spans="1:19" ht="165" x14ac:dyDescent="0.45">
      <c r="A24" s="9"/>
      <c r="B24" s="30" t="s">
        <v>70</v>
      </c>
      <c r="C24" s="30" t="s">
        <v>71</v>
      </c>
      <c r="D24" s="30" t="s">
        <v>72</v>
      </c>
      <c r="E24" s="30" t="s">
        <v>73</v>
      </c>
      <c r="F24" s="8" t="s">
        <v>48</v>
      </c>
      <c r="G24" s="31">
        <v>5000</v>
      </c>
      <c r="H24" s="32">
        <v>1610002</v>
      </c>
      <c r="I24" s="8" t="s">
        <v>19</v>
      </c>
      <c r="J24" s="8"/>
      <c r="K24" s="32"/>
      <c r="L24" s="32">
        <v>5000</v>
      </c>
      <c r="M24" s="32"/>
      <c r="N24" s="32">
        <v>1609998</v>
      </c>
      <c r="O24" s="8"/>
      <c r="P24" s="8" t="s">
        <v>48</v>
      </c>
      <c r="Q24" s="31">
        <f t="shared" si="1"/>
        <v>10000</v>
      </c>
      <c r="R24" s="32">
        <f t="shared" si="2"/>
        <v>3220000</v>
      </c>
      <c r="S24" s="8" t="s">
        <v>19</v>
      </c>
    </row>
    <row r="25" spans="1:19" s="38" customFormat="1" ht="32.25" customHeight="1" x14ac:dyDescent="0.5">
      <c r="A25" s="34" t="s">
        <v>74</v>
      </c>
      <c r="B25" s="39" t="s">
        <v>75</v>
      </c>
      <c r="C25" s="40"/>
      <c r="D25" s="40"/>
      <c r="E25" s="41"/>
      <c r="F25" s="35"/>
      <c r="G25" s="36">
        <f>SUM(G26)</f>
        <v>50</v>
      </c>
      <c r="H25" s="36">
        <f>SUM(H26)</f>
        <v>220950</v>
      </c>
      <c r="I25" s="37"/>
      <c r="J25" s="37"/>
      <c r="K25" s="36">
        <f>SUM(K26)</f>
        <v>0</v>
      </c>
      <c r="L25" s="36">
        <f>SUM(L26)</f>
        <v>0</v>
      </c>
      <c r="M25" s="36">
        <f>SUM(M26)</f>
        <v>31000</v>
      </c>
      <c r="N25" s="36">
        <f>SUM(N26)</f>
        <v>0</v>
      </c>
      <c r="O25" s="37"/>
      <c r="P25" s="37"/>
      <c r="Q25" s="36">
        <f>SUM(Q26)</f>
        <v>50</v>
      </c>
      <c r="R25" s="36">
        <f>SUM(R26)</f>
        <v>189950</v>
      </c>
      <c r="S25" s="37"/>
    </row>
    <row r="26" spans="1:19" ht="165" x14ac:dyDescent="0.45">
      <c r="A26" s="9"/>
      <c r="B26" s="30" t="s">
        <v>76</v>
      </c>
      <c r="C26" s="30" t="s">
        <v>77</v>
      </c>
      <c r="D26" s="30" t="s">
        <v>78</v>
      </c>
      <c r="E26" s="30" t="s">
        <v>79</v>
      </c>
      <c r="F26" s="8" t="s">
        <v>17</v>
      </c>
      <c r="G26" s="31">
        <v>50</v>
      </c>
      <c r="H26" s="32">
        <v>220950</v>
      </c>
      <c r="I26" s="8" t="s">
        <v>19</v>
      </c>
      <c r="J26" s="8"/>
      <c r="K26" s="32"/>
      <c r="L26" s="32"/>
      <c r="M26" s="32">
        <v>31000</v>
      </c>
      <c r="N26" s="32"/>
      <c r="O26" s="8"/>
      <c r="P26" s="8" t="s">
        <v>17</v>
      </c>
      <c r="Q26" s="31">
        <v>50</v>
      </c>
      <c r="R26" s="32">
        <f>H26-M26</f>
        <v>189950</v>
      </c>
      <c r="S26" s="8" t="s">
        <v>19</v>
      </c>
    </row>
    <row r="27" spans="1:19" s="38" customFormat="1" ht="32.25" customHeight="1" x14ac:dyDescent="0.5">
      <c r="A27" s="34" t="s">
        <v>80</v>
      </c>
      <c r="B27" s="39" t="s">
        <v>81</v>
      </c>
      <c r="C27" s="40"/>
      <c r="D27" s="40"/>
      <c r="E27" s="41"/>
      <c r="F27" s="35"/>
      <c r="G27" s="36">
        <f>SUM(G28:G30)</f>
        <v>110</v>
      </c>
      <c r="H27" s="36">
        <f>SUM(H28:H30)</f>
        <v>718495</v>
      </c>
      <c r="I27" s="37"/>
      <c r="J27" s="37"/>
      <c r="K27" s="36">
        <f>SUM(K28:K30)</f>
        <v>0</v>
      </c>
      <c r="L27" s="36">
        <f>SUM(L28:L30)</f>
        <v>0</v>
      </c>
      <c r="M27" s="36">
        <f>SUM(M28:M30)</f>
        <v>191995</v>
      </c>
      <c r="N27" s="36">
        <f>SUM(N28:N30)</f>
        <v>0</v>
      </c>
      <c r="O27" s="37"/>
      <c r="P27" s="37"/>
      <c r="Q27" s="36">
        <f>SUM(Q28:Q30)</f>
        <v>110</v>
      </c>
      <c r="R27" s="36">
        <f>SUM(R28:R30)</f>
        <v>526500</v>
      </c>
      <c r="S27" s="37"/>
    </row>
    <row r="28" spans="1:19" ht="363" x14ac:dyDescent="0.45">
      <c r="A28" s="9"/>
      <c r="B28" s="30" t="s">
        <v>82</v>
      </c>
      <c r="C28" s="30" t="s">
        <v>83</v>
      </c>
      <c r="D28" s="30" t="s">
        <v>84</v>
      </c>
      <c r="E28" s="30" t="s">
        <v>85</v>
      </c>
      <c r="F28" s="8" t="s">
        <v>17</v>
      </c>
      <c r="G28" s="31">
        <v>100</v>
      </c>
      <c r="H28" s="32">
        <v>284800</v>
      </c>
      <c r="I28" s="8" t="s">
        <v>19</v>
      </c>
      <c r="J28" s="8"/>
      <c r="K28" s="32"/>
      <c r="L28" s="32"/>
      <c r="M28" s="32">
        <v>94200</v>
      </c>
      <c r="N28" s="32"/>
      <c r="O28" s="8"/>
      <c r="P28" s="8" t="s">
        <v>17</v>
      </c>
      <c r="Q28" s="31">
        <v>100</v>
      </c>
      <c r="R28" s="32">
        <f>H28-M28</f>
        <v>190600</v>
      </c>
      <c r="S28" s="8" t="s">
        <v>19</v>
      </c>
    </row>
    <row r="29" spans="1:19" ht="237" customHeight="1" x14ac:dyDescent="0.45">
      <c r="A29" s="9"/>
      <c r="B29" s="30" t="s">
        <v>86</v>
      </c>
      <c r="C29" s="30" t="s">
        <v>87</v>
      </c>
      <c r="D29" s="30" t="s">
        <v>88</v>
      </c>
      <c r="E29" s="30" t="s">
        <v>89</v>
      </c>
      <c r="F29" s="8" t="s">
        <v>17</v>
      </c>
      <c r="G29" s="31">
        <v>5</v>
      </c>
      <c r="H29" s="32">
        <v>178340</v>
      </c>
      <c r="I29" s="8" t="s">
        <v>19</v>
      </c>
      <c r="J29" s="8"/>
      <c r="K29" s="32"/>
      <c r="L29" s="32"/>
      <c r="M29" s="32">
        <v>78440</v>
      </c>
      <c r="N29" s="32"/>
      <c r="O29" s="8"/>
      <c r="P29" s="8" t="s">
        <v>17</v>
      </c>
      <c r="Q29" s="31">
        <v>5</v>
      </c>
      <c r="R29" s="32">
        <f>H29-M29</f>
        <v>99900</v>
      </c>
      <c r="S29" s="8" t="s">
        <v>19</v>
      </c>
    </row>
    <row r="30" spans="1:19" ht="216" customHeight="1" x14ac:dyDescent="0.45">
      <c r="A30" s="9"/>
      <c r="B30" s="30" t="s">
        <v>90</v>
      </c>
      <c r="C30" s="30" t="s">
        <v>91</v>
      </c>
      <c r="D30" s="30" t="s">
        <v>92</v>
      </c>
      <c r="E30" s="30" t="s">
        <v>93</v>
      </c>
      <c r="F30" s="8" t="s">
        <v>17</v>
      </c>
      <c r="G30" s="31">
        <v>5</v>
      </c>
      <c r="H30" s="32">
        <v>255355</v>
      </c>
      <c r="I30" s="8" t="s">
        <v>19</v>
      </c>
      <c r="J30" s="8"/>
      <c r="K30" s="32"/>
      <c r="L30" s="32"/>
      <c r="M30" s="32">
        <v>19355</v>
      </c>
      <c r="N30" s="32"/>
      <c r="O30" s="8"/>
      <c r="P30" s="8" t="s">
        <v>17</v>
      </c>
      <c r="Q30" s="31">
        <v>5</v>
      </c>
      <c r="R30" s="32">
        <f>H30-M30</f>
        <v>236000</v>
      </c>
      <c r="S30" s="8" t="s">
        <v>19</v>
      </c>
    </row>
    <row r="31" spans="1:19" s="38" customFormat="1" ht="32.25" customHeight="1" x14ac:dyDescent="0.5">
      <c r="A31" s="34" t="s">
        <v>94</v>
      </c>
      <c r="B31" s="39" t="s">
        <v>95</v>
      </c>
      <c r="C31" s="40"/>
      <c r="D31" s="40"/>
      <c r="E31" s="41"/>
      <c r="F31" s="35"/>
      <c r="G31" s="36">
        <f>SUM(G32:G33)</f>
        <v>91</v>
      </c>
      <c r="H31" s="36">
        <f>SUM(H32:H33)</f>
        <v>3083162</v>
      </c>
      <c r="I31" s="37"/>
      <c r="J31" s="37"/>
      <c r="K31" s="36">
        <f>SUM(K32:K33)</f>
        <v>0</v>
      </c>
      <c r="L31" s="36">
        <f>SUM(L32:L33)</f>
        <v>15</v>
      </c>
      <c r="M31" s="36">
        <f>SUM(M32:M33)</f>
        <v>0</v>
      </c>
      <c r="N31" s="36">
        <f>SUM(N32:N33)</f>
        <v>511938</v>
      </c>
      <c r="O31" s="37"/>
      <c r="P31" s="37"/>
      <c r="Q31" s="36">
        <f>SUM(Q32:Q33)</f>
        <v>106</v>
      </c>
      <c r="R31" s="36">
        <f>SUM(R32:R33)</f>
        <v>3595100</v>
      </c>
      <c r="S31" s="37"/>
    </row>
    <row r="32" spans="1:19" ht="231" customHeight="1" x14ac:dyDescent="0.45">
      <c r="A32" s="9"/>
      <c r="B32" s="30" t="s">
        <v>96</v>
      </c>
      <c r="C32" s="30" t="s">
        <v>97</v>
      </c>
      <c r="D32" s="30" t="s">
        <v>98</v>
      </c>
      <c r="E32" s="30" t="s">
        <v>99</v>
      </c>
      <c r="F32" s="8" t="s">
        <v>100</v>
      </c>
      <c r="G32" s="31">
        <v>53</v>
      </c>
      <c r="H32" s="32">
        <v>1767868</v>
      </c>
      <c r="I32" s="8" t="s">
        <v>19</v>
      </c>
      <c r="J32" s="8"/>
      <c r="K32" s="32"/>
      <c r="L32" s="32">
        <v>5</v>
      </c>
      <c r="M32" s="32"/>
      <c r="N32" s="32">
        <v>166432</v>
      </c>
      <c r="O32" s="8"/>
      <c r="P32" s="8" t="s">
        <v>100</v>
      </c>
      <c r="Q32" s="31">
        <v>58</v>
      </c>
      <c r="R32" s="32">
        <f>H32+N32</f>
        <v>1934300</v>
      </c>
      <c r="S32" s="8" t="s">
        <v>19</v>
      </c>
    </row>
    <row r="33" spans="1:19" ht="198.75" customHeight="1" x14ac:dyDescent="0.45">
      <c r="A33" s="9"/>
      <c r="B33" s="30" t="s">
        <v>101</v>
      </c>
      <c r="C33" s="30" t="s">
        <v>102</v>
      </c>
      <c r="D33" s="30" t="s">
        <v>103</v>
      </c>
      <c r="E33" s="30" t="s">
        <v>104</v>
      </c>
      <c r="F33" s="8" t="s">
        <v>100</v>
      </c>
      <c r="G33" s="31">
        <v>38</v>
      </c>
      <c r="H33" s="32">
        <v>1315294</v>
      </c>
      <c r="I33" s="8" t="s">
        <v>19</v>
      </c>
      <c r="J33" s="8"/>
      <c r="K33" s="32"/>
      <c r="L33" s="32">
        <v>10</v>
      </c>
      <c r="M33" s="32"/>
      <c r="N33" s="32">
        <v>345506</v>
      </c>
      <c r="O33" s="8"/>
      <c r="P33" s="8" t="s">
        <v>100</v>
      </c>
      <c r="Q33" s="31">
        <v>48</v>
      </c>
      <c r="R33" s="32">
        <f>H33+N33</f>
        <v>1660800</v>
      </c>
      <c r="S33" s="8" t="s">
        <v>19</v>
      </c>
    </row>
    <row r="34" spans="1:19" s="38" customFormat="1" ht="32.25" customHeight="1" x14ac:dyDescent="0.5">
      <c r="A34" s="34" t="s">
        <v>105</v>
      </c>
      <c r="B34" s="39" t="s">
        <v>106</v>
      </c>
      <c r="C34" s="40"/>
      <c r="D34" s="40"/>
      <c r="E34" s="41"/>
      <c r="F34" s="35"/>
      <c r="G34" s="36">
        <f>SUM(G35:G48)</f>
        <v>0</v>
      </c>
      <c r="H34" s="36">
        <f>SUM(H35:H48)</f>
        <v>436088642</v>
      </c>
      <c r="I34" s="37"/>
      <c r="J34" s="37"/>
      <c r="K34" s="36">
        <f>SUM(K35:K48)</f>
        <v>0</v>
      </c>
      <c r="L34" s="36">
        <f>SUM(L35:L48)</f>
        <v>4777</v>
      </c>
      <c r="M34" s="36">
        <f>SUM(M35:M48)</f>
        <v>12431413</v>
      </c>
      <c r="N34" s="36">
        <f>SUM(N35:N48)</f>
        <v>12431413</v>
      </c>
      <c r="O34" s="37"/>
      <c r="P34" s="37"/>
      <c r="Q34" s="36">
        <f>SUM(Q35:Q48)</f>
        <v>4777</v>
      </c>
      <c r="R34" s="36">
        <f>SUM(R35:R48)</f>
        <v>436088642</v>
      </c>
      <c r="S34" s="37"/>
    </row>
    <row r="35" spans="1:19" ht="108.75" customHeight="1" x14ac:dyDescent="0.45">
      <c r="A35" s="9"/>
      <c r="B35" s="30" t="s">
        <v>107</v>
      </c>
      <c r="C35" s="30" t="s">
        <v>108</v>
      </c>
      <c r="D35" s="30" t="s">
        <v>107</v>
      </c>
      <c r="E35" s="30" t="s">
        <v>108</v>
      </c>
      <c r="F35" s="8" t="s">
        <v>109</v>
      </c>
      <c r="G35" s="31"/>
      <c r="H35" s="32">
        <v>436088642</v>
      </c>
      <c r="I35" s="8" t="s">
        <v>20</v>
      </c>
      <c r="J35" s="8"/>
      <c r="K35" s="32"/>
      <c r="L35" s="32"/>
      <c r="M35" s="32">
        <f>2580200+5557200+4294013</f>
        <v>12431413</v>
      </c>
      <c r="N35" s="32"/>
      <c r="O35" s="8"/>
      <c r="P35" s="8" t="s">
        <v>109</v>
      </c>
      <c r="Q35" s="31"/>
      <c r="R35" s="32">
        <f>H35-M35</f>
        <v>423657229</v>
      </c>
      <c r="S35" s="8" t="s">
        <v>20</v>
      </c>
    </row>
    <row r="36" spans="1:19" ht="165" x14ac:dyDescent="0.45">
      <c r="A36" s="9"/>
      <c r="B36" s="30" t="s">
        <v>110</v>
      </c>
      <c r="C36" s="30" t="s">
        <v>111</v>
      </c>
      <c r="D36" s="30" t="s">
        <v>112</v>
      </c>
      <c r="E36" s="30" t="s">
        <v>113</v>
      </c>
      <c r="F36" s="8"/>
      <c r="G36" s="31"/>
      <c r="H36" s="32"/>
      <c r="I36" s="8"/>
      <c r="J36" s="8" t="s">
        <v>17</v>
      </c>
      <c r="K36" s="32"/>
      <c r="L36" s="32">
        <v>3000</v>
      </c>
      <c r="M36" s="32"/>
      <c r="N36" s="32">
        <v>1305000</v>
      </c>
      <c r="O36" s="8" t="s">
        <v>19</v>
      </c>
      <c r="P36" s="8" t="s">
        <v>17</v>
      </c>
      <c r="Q36" s="32">
        <v>3000</v>
      </c>
      <c r="R36" s="32">
        <v>1305000</v>
      </c>
      <c r="S36" s="8" t="s">
        <v>19</v>
      </c>
    </row>
    <row r="37" spans="1:19" ht="165" x14ac:dyDescent="0.45">
      <c r="A37" s="9"/>
      <c r="B37" s="30" t="s">
        <v>114</v>
      </c>
      <c r="C37" s="30" t="s">
        <v>115</v>
      </c>
      <c r="D37" s="30" t="s">
        <v>116</v>
      </c>
      <c r="E37" s="30" t="s">
        <v>117</v>
      </c>
      <c r="F37" s="8"/>
      <c r="G37" s="31"/>
      <c r="H37" s="32"/>
      <c r="I37" s="8"/>
      <c r="J37" s="8" t="s">
        <v>17</v>
      </c>
      <c r="K37" s="32"/>
      <c r="L37" s="32">
        <v>600</v>
      </c>
      <c r="M37" s="32"/>
      <c r="N37" s="32">
        <v>501000</v>
      </c>
      <c r="O37" s="8" t="s">
        <v>19</v>
      </c>
      <c r="P37" s="8" t="s">
        <v>17</v>
      </c>
      <c r="Q37" s="32">
        <v>600</v>
      </c>
      <c r="R37" s="32">
        <v>501000</v>
      </c>
      <c r="S37" s="8" t="s">
        <v>19</v>
      </c>
    </row>
    <row r="38" spans="1:19" ht="165" x14ac:dyDescent="0.45">
      <c r="A38" s="9"/>
      <c r="B38" s="30" t="s">
        <v>118</v>
      </c>
      <c r="C38" s="30" t="s">
        <v>119</v>
      </c>
      <c r="D38" s="30" t="s">
        <v>120</v>
      </c>
      <c r="E38" s="30" t="s">
        <v>121</v>
      </c>
      <c r="F38" s="8"/>
      <c r="G38" s="31"/>
      <c r="H38" s="32"/>
      <c r="I38" s="8"/>
      <c r="J38" s="8" t="s">
        <v>17</v>
      </c>
      <c r="K38" s="32"/>
      <c r="L38" s="32">
        <v>100</v>
      </c>
      <c r="M38" s="32"/>
      <c r="N38" s="32">
        <v>158200</v>
      </c>
      <c r="O38" s="8" t="s">
        <v>19</v>
      </c>
      <c r="P38" s="8" t="s">
        <v>17</v>
      </c>
      <c r="Q38" s="32">
        <v>100</v>
      </c>
      <c r="R38" s="32">
        <v>158200</v>
      </c>
      <c r="S38" s="8" t="s">
        <v>19</v>
      </c>
    </row>
    <row r="39" spans="1:19" ht="117.75" customHeight="1" x14ac:dyDescent="0.45">
      <c r="A39" s="9"/>
      <c r="B39" s="30" t="s">
        <v>122</v>
      </c>
      <c r="C39" s="30" t="s">
        <v>123</v>
      </c>
      <c r="D39" s="30" t="s">
        <v>124</v>
      </c>
      <c r="E39" s="30" t="s">
        <v>125</v>
      </c>
      <c r="F39" s="8"/>
      <c r="G39" s="31"/>
      <c r="H39" s="32"/>
      <c r="I39" s="8"/>
      <c r="J39" s="8" t="s">
        <v>126</v>
      </c>
      <c r="K39" s="32"/>
      <c r="L39" s="32">
        <v>700</v>
      </c>
      <c r="M39" s="32"/>
      <c r="N39" s="32">
        <v>616000</v>
      </c>
      <c r="O39" s="8" t="s">
        <v>19</v>
      </c>
      <c r="P39" s="8" t="s">
        <v>126</v>
      </c>
      <c r="Q39" s="32">
        <v>700</v>
      </c>
      <c r="R39" s="32">
        <v>616000</v>
      </c>
      <c r="S39" s="8" t="s">
        <v>19</v>
      </c>
    </row>
    <row r="40" spans="1:19" ht="123" customHeight="1" x14ac:dyDescent="0.45">
      <c r="A40" s="9"/>
      <c r="B40" s="30" t="s">
        <v>127</v>
      </c>
      <c r="C40" s="30" t="s">
        <v>128</v>
      </c>
      <c r="D40" s="30" t="s">
        <v>129</v>
      </c>
      <c r="E40" s="30" t="s">
        <v>130</v>
      </c>
      <c r="F40" s="8"/>
      <c r="G40" s="31"/>
      <c r="H40" s="32"/>
      <c r="I40" s="8"/>
      <c r="J40" s="8" t="s">
        <v>48</v>
      </c>
      <c r="K40" s="32"/>
      <c r="L40" s="32">
        <v>60</v>
      </c>
      <c r="M40" s="32"/>
      <c r="N40" s="32">
        <v>759000</v>
      </c>
      <c r="O40" s="8" t="s">
        <v>20</v>
      </c>
      <c r="P40" s="8" t="s">
        <v>48</v>
      </c>
      <c r="Q40" s="32">
        <v>60</v>
      </c>
      <c r="R40" s="32">
        <v>759000</v>
      </c>
      <c r="S40" s="8" t="s">
        <v>20</v>
      </c>
    </row>
    <row r="41" spans="1:19" ht="165" x14ac:dyDescent="0.45">
      <c r="A41" s="9"/>
      <c r="B41" s="30" t="s">
        <v>131</v>
      </c>
      <c r="C41" s="30" t="s">
        <v>132</v>
      </c>
      <c r="D41" s="30" t="s">
        <v>133</v>
      </c>
      <c r="E41" s="30" t="s">
        <v>134</v>
      </c>
      <c r="F41" s="8"/>
      <c r="G41" s="31"/>
      <c r="H41" s="32"/>
      <c r="I41" s="8"/>
      <c r="J41" s="8" t="s">
        <v>48</v>
      </c>
      <c r="K41" s="32"/>
      <c r="L41" s="32">
        <v>200</v>
      </c>
      <c r="M41" s="32"/>
      <c r="N41" s="32">
        <v>2541000</v>
      </c>
      <c r="O41" s="8" t="s">
        <v>20</v>
      </c>
      <c r="P41" s="8" t="s">
        <v>48</v>
      </c>
      <c r="Q41" s="32">
        <v>200</v>
      </c>
      <c r="R41" s="32">
        <v>2541000</v>
      </c>
      <c r="S41" s="8" t="s">
        <v>20</v>
      </c>
    </row>
    <row r="42" spans="1:19" ht="117.75" customHeight="1" x14ac:dyDescent="0.45">
      <c r="A42" s="9"/>
      <c r="B42" s="30" t="s">
        <v>135</v>
      </c>
      <c r="C42" s="30" t="s">
        <v>136</v>
      </c>
      <c r="D42" s="30" t="s">
        <v>129</v>
      </c>
      <c r="E42" s="30" t="s">
        <v>130</v>
      </c>
      <c r="F42" s="8"/>
      <c r="G42" s="31"/>
      <c r="H42" s="32"/>
      <c r="I42" s="8"/>
      <c r="J42" s="8" t="s">
        <v>48</v>
      </c>
      <c r="K42" s="32"/>
      <c r="L42" s="32">
        <v>40</v>
      </c>
      <c r="M42" s="32"/>
      <c r="N42" s="32">
        <v>2257200</v>
      </c>
      <c r="O42" s="8" t="s">
        <v>20</v>
      </c>
      <c r="P42" s="8" t="s">
        <v>48</v>
      </c>
      <c r="Q42" s="32">
        <v>40</v>
      </c>
      <c r="R42" s="32">
        <v>2257200</v>
      </c>
      <c r="S42" s="8" t="s">
        <v>20</v>
      </c>
    </row>
    <row r="43" spans="1:19" ht="117.75" customHeight="1" x14ac:dyDescent="0.45">
      <c r="A43" s="9"/>
      <c r="B43" s="30" t="s">
        <v>137</v>
      </c>
      <c r="C43" s="30" t="s">
        <v>138</v>
      </c>
      <c r="D43" s="30" t="s">
        <v>139</v>
      </c>
      <c r="E43" s="30" t="s">
        <v>139</v>
      </c>
      <c r="F43" s="8"/>
      <c r="G43" s="31"/>
      <c r="H43" s="32"/>
      <c r="I43" s="8"/>
      <c r="J43" s="8" t="s">
        <v>17</v>
      </c>
      <c r="K43" s="32"/>
      <c r="L43" s="32">
        <v>12</v>
      </c>
      <c r="M43" s="32"/>
      <c r="N43" s="32">
        <v>267000</v>
      </c>
      <c r="O43" s="8" t="s">
        <v>20</v>
      </c>
      <c r="P43" s="8" t="s">
        <v>17</v>
      </c>
      <c r="Q43" s="32">
        <v>12</v>
      </c>
      <c r="R43" s="32">
        <v>267000</v>
      </c>
      <c r="S43" s="8" t="s">
        <v>20</v>
      </c>
    </row>
    <row r="44" spans="1:19" ht="117.75" customHeight="1" x14ac:dyDescent="0.45">
      <c r="A44" s="9"/>
      <c r="B44" s="30" t="s">
        <v>140</v>
      </c>
      <c r="C44" s="30" t="s">
        <v>141</v>
      </c>
      <c r="D44" s="30" t="s">
        <v>142</v>
      </c>
      <c r="E44" s="30" t="s">
        <v>142</v>
      </c>
      <c r="F44" s="8"/>
      <c r="G44" s="31"/>
      <c r="H44" s="32"/>
      <c r="I44" s="8"/>
      <c r="J44" s="8" t="s">
        <v>17</v>
      </c>
      <c r="K44" s="32"/>
      <c r="L44" s="32">
        <v>15</v>
      </c>
      <c r="M44" s="32"/>
      <c r="N44" s="32">
        <v>739125</v>
      </c>
      <c r="O44" s="8" t="s">
        <v>20</v>
      </c>
      <c r="P44" s="8" t="s">
        <v>17</v>
      </c>
      <c r="Q44" s="32">
        <v>15</v>
      </c>
      <c r="R44" s="32">
        <v>739125</v>
      </c>
      <c r="S44" s="8" t="s">
        <v>20</v>
      </c>
    </row>
    <row r="45" spans="1:19" ht="117.75" customHeight="1" x14ac:dyDescent="0.45">
      <c r="A45" s="9"/>
      <c r="B45" s="30" t="s">
        <v>143</v>
      </c>
      <c r="C45" s="30" t="s">
        <v>144</v>
      </c>
      <c r="D45" s="30" t="s">
        <v>145</v>
      </c>
      <c r="E45" s="30" t="s">
        <v>145</v>
      </c>
      <c r="F45" s="8"/>
      <c r="G45" s="31"/>
      <c r="H45" s="32"/>
      <c r="I45" s="8"/>
      <c r="J45" s="8" t="s">
        <v>17</v>
      </c>
      <c r="K45" s="32"/>
      <c r="L45" s="32">
        <v>40</v>
      </c>
      <c r="M45" s="32"/>
      <c r="N45" s="32">
        <v>2033200</v>
      </c>
      <c r="O45" s="8" t="s">
        <v>20</v>
      </c>
      <c r="P45" s="8" t="s">
        <v>17</v>
      </c>
      <c r="Q45" s="32">
        <v>40</v>
      </c>
      <c r="R45" s="32">
        <v>2033200</v>
      </c>
      <c r="S45" s="8" t="s">
        <v>20</v>
      </c>
    </row>
    <row r="46" spans="1:19" ht="117.75" customHeight="1" x14ac:dyDescent="0.45">
      <c r="A46" s="9"/>
      <c r="B46" s="30" t="s">
        <v>146</v>
      </c>
      <c r="C46" s="30" t="s">
        <v>147</v>
      </c>
      <c r="D46" s="30" t="s">
        <v>148</v>
      </c>
      <c r="E46" s="30" t="s">
        <v>148</v>
      </c>
      <c r="F46" s="8"/>
      <c r="G46" s="31"/>
      <c r="H46" s="32"/>
      <c r="I46" s="8"/>
      <c r="J46" s="8" t="s">
        <v>149</v>
      </c>
      <c r="K46" s="32"/>
      <c r="L46" s="32">
        <v>5</v>
      </c>
      <c r="M46" s="32"/>
      <c r="N46" s="32">
        <v>533130</v>
      </c>
      <c r="O46" s="8" t="s">
        <v>20</v>
      </c>
      <c r="P46" s="8" t="s">
        <v>149</v>
      </c>
      <c r="Q46" s="32">
        <v>5</v>
      </c>
      <c r="R46" s="32">
        <v>533130</v>
      </c>
      <c r="S46" s="8" t="s">
        <v>20</v>
      </c>
    </row>
    <row r="47" spans="1:19" ht="99" x14ac:dyDescent="0.45">
      <c r="A47" s="9"/>
      <c r="B47" s="30" t="s">
        <v>150</v>
      </c>
      <c r="C47" s="30" t="s">
        <v>151</v>
      </c>
      <c r="D47" s="30" t="s">
        <v>152</v>
      </c>
      <c r="E47" s="30" t="s">
        <v>152</v>
      </c>
      <c r="F47" s="8"/>
      <c r="G47" s="31"/>
      <c r="H47" s="32"/>
      <c r="I47" s="8"/>
      <c r="J47" s="8" t="s">
        <v>17</v>
      </c>
      <c r="K47" s="32"/>
      <c r="L47" s="32">
        <v>1</v>
      </c>
      <c r="M47" s="32"/>
      <c r="N47" s="32">
        <v>36478</v>
      </c>
      <c r="O47" s="8" t="s">
        <v>20</v>
      </c>
      <c r="P47" s="8" t="s">
        <v>17</v>
      </c>
      <c r="Q47" s="32">
        <v>1</v>
      </c>
      <c r="R47" s="32">
        <v>36478</v>
      </c>
      <c r="S47" s="8" t="s">
        <v>20</v>
      </c>
    </row>
    <row r="48" spans="1:19" ht="132.75" customHeight="1" x14ac:dyDescent="0.45">
      <c r="A48" s="9"/>
      <c r="B48" s="30" t="s">
        <v>153</v>
      </c>
      <c r="C48" s="30" t="s">
        <v>154</v>
      </c>
      <c r="D48" s="30" t="s">
        <v>155</v>
      </c>
      <c r="E48" s="30" t="s">
        <v>155</v>
      </c>
      <c r="F48" s="8"/>
      <c r="G48" s="31"/>
      <c r="H48" s="32"/>
      <c r="I48" s="8"/>
      <c r="J48" s="8" t="s">
        <v>17</v>
      </c>
      <c r="K48" s="32"/>
      <c r="L48" s="32">
        <v>4</v>
      </c>
      <c r="M48" s="32"/>
      <c r="N48" s="32">
        <v>685080</v>
      </c>
      <c r="O48" s="8" t="s">
        <v>20</v>
      </c>
      <c r="P48" s="8" t="s">
        <v>17</v>
      </c>
      <c r="Q48" s="32">
        <v>4</v>
      </c>
      <c r="R48" s="32">
        <v>685080</v>
      </c>
      <c r="S48" s="8" t="s">
        <v>20</v>
      </c>
    </row>
    <row r="49" spans="1:19" s="60" customFormat="1" ht="32.25" customHeight="1" x14ac:dyDescent="0.5">
      <c r="A49" s="53" t="s">
        <v>156</v>
      </c>
      <c r="B49" s="54" t="s">
        <v>157</v>
      </c>
      <c r="C49" s="55"/>
      <c r="D49" s="55"/>
      <c r="E49" s="56"/>
      <c r="F49" s="57"/>
      <c r="G49" s="58">
        <f>SUM(G50)</f>
        <v>1</v>
      </c>
      <c r="H49" s="58">
        <f>SUM(H50)</f>
        <v>352994616</v>
      </c>
      <c r="I49" s="59"/>
      <c r="J49" s="59"/>
      <c r="K49" s="58">
        <f>SUM(K50)</f>
        <v>0</v>
      </c>
      <c r="L49" s="58">
        <f>SUM(L50)</f>
        <v>0</v>
      </c>
      <c r="M49" s="58">
        <f>SUM(M50)</f>
        <v>2127370</v>
      </c>
      <c r="N49" s="58">
        <f>SUM(N50)</f>
        <v>0</v>
      </c>
      <c r="O49" s="59"/>
      <c r="P49" s="59"/>
      <c r="Q49" s="58">
        <f>SUM(Q50)</f>
        <v>1</v>
      </c>
      <c r="R49" s="58">
        <f>SUM(R50)</f>
        <v>350867246</v>
      </c>
      <c r="S49" s="59"/>
    </row>
    <row r="50" spans="1:19" ht="110.25" customHeight="1" x14ac:dyDescent="0.45">
      <c r="A50" s="9"/>
      <c r="B50" s="30" t="s">
        <v>158</v>
      </c>
      <c r="C50" s="30" t="s">
        <v>159</v>
      </c>
      <c r="D50" s="30" t="s">
        <v>158</v>
      </c>
      <c r="E50" s="30" t="s">
        <v>159</v>
      </c>
      <c r="F50" s="8" t="s">
        <v>160</v>
      </c>
      <c r="G50" s="31">
        <v>1</v>
      </c>
      <c r="H50" s="32">
        <v>352994616</v>
      </c>
      <c r="I50" s="8" t="s">
        <v>18</v>
      </c>
      <c r="J50" s="8"/>
      <c r="K50" s="32"/>
      <c r="L50" s="32"/>
      <c r="M50" s="32">
        <v>2127370</v>
      </c>
      <c r="N50" s="32"/>
      <c r="O50" s="8"/>
      <c r="P50" s="8" t="s">
        <v>160</v>
      </c>
      <c r="Q50" s="31">
        <v>1</v>
      </c>
      <c r="R50" s="32">
        <f>H50-M50</f>
        <v>350867246</v>
      </c>
      <c r="S50" s="8" t="s">
        <v>18</v>
      </c>
    </row>
    <row r="51" spans="1:19" s="60" customFormat="1" ht="32.25" customHeight="1" x14ac:dyDescent="0.5">
      <c r="A51" s="53" t="s">
        <v>161</v>
      </c>
      <c r="B51" s="54" t="s">
        <v>162</v>
      </c>
      <c r="C51" s="55"/>
      <c r="D51" s="55"/>
      <c r="E51" s="56"/>
      <c r="F51" s="57"/>
      <c r="G51" s="58">
        <f>SUM(G52:G53)</f>
        <v>22</v>
      </c>
      <c r="H51" s="58">
        <f>SUM(H52:H53)</f>
        <v>1210000</v>
      </c>
      <c r="I51" s="59"/>
      <c r="J51" s="59"/>
      <c r="K51" s="58">
        <f>SUM(K52:K53)</f>
        <v>0</v>
      </c>
      <c r="L51" s="58">
        <f>SUM(L52:L53)</f>
        <v>54</v>
      </c>
      <c r="M51" s="58">
        <f>SUM(M52:M53)</f>
        <v>121000</v>
      </c>
      <c r="N51" s="58">
        <f>SUM(N52:N53)</f>
        <v>2673000</v>
      </c>
      <c r="O51" s="59"/>
      <c r="P51" s="59"/>
      <c r="Q51" s="58">
        <f>SUM(Q52:Q53)</f>
        <v>76</v>
      </c>
      <c r="R51" s="58">
        <f>SUM(R52:R53)</f>
        <v>3762000</v>
      </c>
      <c r="S51" s="59"/>
    </row>
    <row r="52" spans="1:19" ht="110.25" customHeight="1" x14ac:dyDescent="0.45">
      <c r="A52" s="9"/>
      <c r="B52" s="30" t="s">
        <v>163</v>
      </c>
      <c r="C52" s="30" t="s">
        <v>164</v>
      </c>
      <c r="D52" s="30" t="s">
        <v>165</v>
      </c>
      <c r="E52" s="30" t="s">
        <v>164</v>
      </c>
      <c r="F52" s="8" t="s">
        <v>17</v>
      </c>
      <c r="G52" s="31">
        <v>22</v>
      </c>
      <c r="H52" s="32">
        <v>1210000</v>
      </c>
      <c r="I52" s="8" t="s">
        <v>19</v>
      </c>
      <c r="J52" s="8"/>
      <c r="K52" s="32"/>
      <c r="L52" s="32"/>
      <c r="M52" s="32">
        <v>121000</v>
      </c>
      <c r="N52" s="32"/>
      <c r="O52" s="8"/>
      <c r="P52" s="8" t="s">
        <v>17</v>
      </c>
      <c r="Q52" s="31">
        <v>22</v>
      </c>
      <c r="R52" s="32">
        <f>H52-M52</f>
        <v>1089000</v>
      </c>
      <c r="S52" s="8" t="s">
        <v>19</v>
      </c>
    </row>
    <row r="53" spans="1:19" ht="110.25" customHeight="1" x14ac:dyDescent="0.45">
      <c r="A53" s="9"/>
      <c r="B53" s="30" t="s">
        <v>163</v>
      </c>
      <c r="C53" s="30" t="s">
        <v>164</v>
      </c>
      <c r="D53" s="30" t="s">
        <v>165</v>
      </c>
      <c r="E53" s="30" t="s">
        <v>164</v>
      </c>
      <c r="F53" s="8"/>
      <c r="G53" s="31"/>
      <c r="H53" s="32"/>
      <c r="I53" s="8"/>
      <c r="J53" s="8" t="s">
        <v>17</v>
      </c>
      <c r="K53" s="32"/>
      <c r="L53" s="32">
        <v>54</v>
      </c>
      <c r="M53" s="32"/>
      <c r="N53" s="32">
        <v>2673000</v>
      </c>
      <c r="O53" s="8" t="s">
        <v>19</v>
      </c>
      <c r="P53" s="8" t="s">
        <v>17</v>
      </c>
      <c r="Q53" s="31">
        <v>54</v>
      </c>
      <c r="R53" s="32">
        <v>2673000</v>
      </c>
      <c r="S53" s="8" t="s">
        <v>19</v>
      </c>
    </row>
    <row r="54" spans="1:19" s="60" customFormat="1" ht="32.25" customHeight="1" x14ac:dyDescent="0.5">
      <c r="A54" s="53" t="s">
        <v>166</v>
      </c>
      <c r="B54" s="54" t="s">
        <v>167</v>
      </c>
      <c r="C54" s="55"/>
      <c r="D54" s="55"/>
      <c r="E54" s="56"/>
      <c r="F54" s="57"/>
      <c r="G54" s="58">
        <f>SUM(G55)</f>
        <v>1</v>
      </c>
      <c r="H54" s="58">
        <f>SUM(H55)</f>
        <v>5447686</v>
      </c>
      <c r="I54" s="59"/>
      <c r="J54" s="59"/>
      <c r="K54" s="58">
        <f>SUM(K55)</f>
        <v>0</v>
      </c>
      <c r="L54" s="58">
        <f>SUM(L55)</f>
        <v>0</v>
      </c>
      <c r="M54" s="58">
        <f>SUM(M55)</f>
        <v>424630</v>
      </c>
      <c r="N54" s="58">
        <f>SUM(N55)</f>
        <v>0</v>
      </c>
      <c r="O54" s="59"/>
      <c r="P54" s="59"/>
      <c r="Q54" s="58">
        <f>SUM(Q55)</f>
        <v>1</v>
      </c>
      <c r="R54" s="58">
        <f>SUM(R55)</f>
        <v>5023056</v>
      </c>
      <c r="S54" s="59"/>
    </row>
    <row r="55" spans="1:19" ht="110.25" customHeight="1" x14ac:dyDescent="0.45">
      <c r="A55" s="9"/>
      <c r="B55" s="30" t="s">
        <v>168</v>
      </c>
      <c r="C55" s="30" t="s">
        <v>169</v>
      </c>
      <c r="D55" s="30" t="s">
        <v>170</v>
      </c>
      <c r="E55" s="30" t="s">
        <v>171</v>
      </c>
      <c r="F55" s="8" t="s">
        <v>17</v>
      </c>
      <c r="G55" s="31">
        <v>1</v>
      </c>
      <c r="H55" s="32">
        <v>5447686</v>
      </c>
      <c r="I55" s="8" t="s">
        <v>20</v>
      </c>
      <c r="J55" s="8"/>
      <c r="K55" s="32"/>
      <c r="L55" s="32"/>
      <c r="M55" s="32">
        <v>424630</v>
      </c>
      <c r="N55" s="32"/>
      <c r="O55" s="8"/>
      <c r="P55" s="8" t="s">
        <v>17</v>
      </c>
      <c r="Q55" s="31">
        <v>1</v>
      </c>
      <c r="R55" s="32">
        <f>H55-M55</f>
        <v>5023056</v>
      </c>
      <c r="S55" s="8" t="s">
        <v>20</v>
      </c>
    </row>
    <row r="56" spans="1:19" s="7" customFormat="1" ht="35.25" customHeight="1" x14ac:dyDescent="0.45">
      <c r="A56" s="10"/>
      <c r="B56" s="42" t="s">
        <v>14</v>
      </c>
      <c r="C56" s="43"/>
      <c r="D56" s="43"/>
      <c r="E56" s="44"/>
      <c r="F56" s="11"/>
      <c r="G56" s="33">
        <f>G9+G11+G13+G16+G25+G27+G31+G34+G49+G51+G54</f>
        <v>8564</v>
      </c>
      <c r="H56" s="33">
        <f>H9+H11+H13+H16+H25+H27+H31+H34+H49+H51+H54</f>
        <v>819840671.78999996</v>
      </c>
      <c r="I56" s="12"/>
      <c r="J56" s="12"/>
      <c r="K56" s="33">
        <f t="shared" ref="K56:N56" si="3">K9+K11+K13+K16+K25+K27+K31+K34+K49+K51+K54</f>
        <v>0</v>
      </c>
      <c r="L56" s="33">
        <f t="shared" si="3"/>
        <v>9866</v>
      </c>
      <c r="M56" s="33">
        <f t="shared" si="3"/>
        <v>17313129</v>
      </c>
      <c r="N56" s="33">
        <f t="shared" si="3"/>
        <v>17313129</v>
      </c>
      <c r="O56" s="12"/>
      <c r="P56" s="12"/>
      <c r="Q56" s="33">
        <f>Q9+Q11+Q13+Q16+Q25+Q27+Q31+Q34+Q49+Q51+Q54</f>
        <v>18430</v>
      </c>
      <c r="R56" s="33">
        <f>R9+R11+R13+R16+R25+R27+R31+R34+R49+R51+R54</f>
        <v>819840671.78999996</v>
      </c>
      <c r="S56" s="13"/>
    </row>
  </sheetData>
  <protectedRanges>
    <protectedRange password="CC5D" sqref="H32:H33 H14:H15 H17:H24 H26 H28:H30" name="Диапазон1_10_43_1"/>
  </protectedRanges>
  <mergeCells count="34">
    <mergeCell ref="B34:E34"/>
    <mergeCell ref="B49:E49"/>
    <mergeCell ref="B51:E51"/>
    <mergeCell ref="B54:E54"/>
    <mergeCell ref="B56:E56"/>
    <mergeCell ref="B9:E9"/>
    <mergeCell ref="B11:E11"/>
    <mergeCell ref="B25:E25"/>
    <mergeCell ref="B27:E27"/>
    <mergeCell ref="B31:E31"/>
    <mergeCell ref="H6:H7"/>
    <mergeCell ref="I6:I7"/>
    <mergeCell ref="J6:J7"/>
    <mergeCell ref="R6:R7"/>
    <mergeCell ref="S6:S7"/>
    <mergeCell ref="K6:L6"/>
    <mergeCell ref="M6:N6"/>
    <mergeCell ref="O6:O7"/>
    <mergeCell ref="P6:P7"/>
    <mergeCell ref="Q6:Q7"/>
    <mergeCell ref="B13:E13"/>
    <mergeCell ref="B16:E16"/>
    <mergeCell ref="A2:S2"/>
    <mergeCell ref="A3:S3"/>
    <mergeCell ref="A5:A7"/>
    <mergeCell ref="B5:B7"/>
    <mergeCell ref="C5:C7"/>
    <mergeCell ref="D5:D7"/>
    <mergeCell ref="E5:E7"/>
    <mergeCell ref="F5:I5"/>
    <mergeCell ref="J5:O5"/>
    <mergeCell ref="P5:S5"/>
    <mergeCell ref="F6:F7"/>
    <mergeCell ref="G6:G7"/>
  </mergeCells>
  <pageMargins left="0.11811023622047245" right="0.11811023622047245" top="0.74803149606299213" bottom="0.55118110236220474" header="0.31496062992125984" footer="0.31496062992125984"/>
  <pageSetup paperSize="9" scale="23" fitToHeight="0" orientation="landscape" r:id="rId1"/>
  <colBreaks count="1" manualBreakCount="1">
    <brk id="14"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пр.№204п оn 18.09.2026г.</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Айжан Килибаева</dc:creator>
  <cp:lastModifiedBy>Айнаш Максат</cp:lastModifiedBy>
  <cp:lastPrinted>2025-03-03T07:32:22Z</cp:lastPrinted>
  <dcterms:created xsi:type="dcterms:W3CDTF">2025-02-17T03:43:11Z</dcterms:created>
  <dcterms:modified xsi:type="dcterms:W3CDTF">2026-09-23T03:24:32Z</dcterms:modified>
</cp:coreProperties>
</file>